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'BRPL'!$A$1:$S$204</definedName>
    <definedName name="_xlnm.Print_Area" localSheetId="1">'BYPL'!$A$1:$Q$177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'NDPL'!$A$1:$Q$170</definedName>
    <definedName name="_xlnm.Print_Area" localSheetId="8">'PRAGATI'!$A$1:$Q$25</definedName>
    <definedName name="_xlnm.Print_Area" localSheetId="5">'ROHTAK ROAD'!$A$1:$Q$43</definedName>
  </definedNames>
  <calcPr fullCalcOnLoad="1"/>
</workbook>
</file>

<file path=xl/sharedStrings.xml><?xml version="1.0" encoding="utf-8"?>
<sst xmlns="http://schemas.openxmlformats.org/spreadsheetml/2006/main" count="1664" uniqueCount="482">
  <si>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</si>
  <si>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</si>
  <si>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</si>
  <si>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</si>
  <si>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</si>
  <si>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</si>
  <si>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</si>
  <si>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</si>
  <si>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</si>
  <si>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</si>
  <si>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</si>
  <si>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</si>
  <si>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</si>
  <si>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</si>
  <si>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</si>
  <si>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</si>
  <si>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</si>
  <si>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</si>
  <si>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</si>
  <si>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</si>
  <si>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</si>
  <si>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</si>
  <si>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</si>
  <si>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</si>
  <si>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</si>
  <si>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</si>
  <si>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</si>
  <si>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</si>
  <si>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</si>
  <si>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</si>
  <si>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</si>
  <si>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</si>
  <si>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</si>
  <si>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</si>
  <si>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</si>
  <si>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</si>
  <si>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</si>
  <si>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</si>
  <si>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</si>
  <si>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</si>
  <si>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</si>
  <si>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</si>
  <si>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</si>
  <si>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</si>
  <si>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</si>
  <si>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</si>
  <si>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</si>
  <si>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</si>
  <si>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</si>
  <si>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</si>
  <si>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</si>
  <si>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</si>
  <si>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</si>
  <si>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</si>
  <si>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</si>
  <si>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</si>
  <si>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</si>
  <si>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</si>
  <si>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</si>
  <si>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</si>
  <si>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</si>
  <si>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</si>
  <si>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</si>
  <si>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</si>
  <si>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</si>
  <si>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</si>
  <si>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</si>
  <si>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</si>
  <si>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</si>
  <si>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</si>
  <si>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</si>
  <si>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</si>
  <si>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</si>
  <si>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</si>
  <si>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</si>
  <si>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</si>
  <si>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</si>
  <si>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</si>
  <si>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</si>
  <si>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</si>
  <si>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</si>
  <si>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</si>
  <si>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</si>
  <si>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</si>
  <si>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</si>
  <si>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</si>
  <si>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</si>
  <si>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</si>
  <si>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</si>
  <si>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</si>
  <si>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</si>
  <si>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</si>
  <si>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</si>
  <si>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</si>
  <si>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</si>
  <si>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</si>
  <si>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</si>
  <si>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</si>
  <si>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</si>
  <si>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</si>
  <si>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</si>
  <si>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</si>
  <si>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</si>
  <si>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</si>
  <si>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</si>
  <si>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</si>
  <si>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</si>
  <si>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</si>
  <si>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</si>
  <si>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</si>
  <si>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</si>
  <si>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</si>
  <si>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</si>
  <si>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</si>
  <si>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</si>
  <si>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</si>
  <si>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</si>
  <si>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</si>
  <si>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</si>
  <si>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</si>
  <si>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</si>
  <si>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</si>
  <si>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</si>
  <si>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</si>
  <si>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</si>
  <si>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</si>
  <si>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</si>
  <si>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</si>
  <si>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</si>
  <si>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</si>
  <si>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</si>
  <si>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</si>
  <si>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</si>
  <si>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</si>
  <si>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</si>
  <si>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</si>
  <si>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</si>
  <si>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</si>
  <si>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</si>
  <si>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</si>
  <si>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</si>
  <si>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</si>
  <si>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</si>
  <si>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</si>
  <si>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</si>
  <si>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</si>
  <si>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</si>
  <si>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</si>
  <si>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</si>
  <si>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</si>
  <si>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</si>
  <si>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</si>
  <si>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</si>
  <si>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</si>
  <si>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</si>
  <si>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</si>
  <si>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</si>
  <si>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</si>
  <si>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</si>
  <si>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</si>
  <si>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</si>
  <si>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</si>
  <si>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</si>
  <si>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</si>
  <si>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</si>
  <si>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</si>
  <si>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</si>
  <si>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</si>
  <si>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</si>
  <si>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</si>
  <si>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</si>
  <si>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</si>
  <si>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</si>
  <si>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</si>
  <si>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</si>
  <si>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</si>
  <si>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</si>
  <si>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</si>
  <si>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</si>
  <si>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</si>
  <si>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</si>
  <si>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</si>
  <si>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</si>
  <si>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</si>
  <si>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</si>
  <si>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</si>
  <si>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</si>
  <si>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</si>
  <si>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</si>
  <si>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</si>
  <si>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</si>
  <si>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</si>
  <si>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</si>
  <si>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</si>
  <si>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</si>
  <si>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</si>
  <si>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</si>
  <si>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</si>
  <si>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</si>
  <si>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</si>
  <si>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</si>
  <si>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</si>
  <si>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</si>
  <si>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</si>
  <si>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</si>
  <si>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</si>
  <si>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</si>
  <si>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</si>
  <si>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</si>
  <si>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</si>
  <si>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</si>
  <si>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</si>
  <si>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</si>
  <si>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</si>
  <si>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</si>
  <si>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</si>
  <si>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</si>
  <si>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</si>
  <si>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</si>
  <si>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</si>
  <si>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</si>
  <si>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</si>
  <si>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</si>
  <si>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</si>
  <si>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</si>
  <si>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</si>
  <si>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</si>
  <si>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</si>
  <si>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</si>
  <si>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</si>
  <si>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</si>
  <si>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</si>
  <si>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</si>
  <si>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</si>
  <si>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</si>
  <si>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</si>
  <si>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</si>
  <si>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</si>
  <si>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</si>
  <si>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</si>
  <si>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</si>
  <si>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</si>
  <si>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</si>
  <si>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</si>
  <si>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</si>
  <si>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</si>
  <si>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</si>
  <si>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</si>
  <si>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</si>
  <si>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</si>
  <si>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</si>
  <si>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</si>
  <si>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</si>
  <si>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</si>
  <si>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</si>
  <si>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</si>
  <si>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</si>
  <si>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</si>
  <si>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</si>
  <si>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</si>
  <si>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</si>
  <si>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</si>
  <si>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</si>
  <si>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</si>
  <si>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</si>
  <si>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</si>
  <si>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</si>
  <si>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</si>
  <si>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</si>
  <si>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</si>
  <si>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</si>
  <si>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</si>
  <si>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</si>
  <si>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</si>
  <si>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</si>
  <si>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</si>
  <si>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</si>
  <si>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</si>
  <si>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</si>
  <si>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</si>
  <si>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</si>
  <si>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</si>
  <si>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</si>
  <si>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</si>
  <si>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</si>
  <si>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</si>
  <si>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</si>
  <si>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</si>
  <si>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</si>
  <si>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</si>
  <si>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</si>
  <si>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</si>
  <si>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</si>
  <si>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</si>
  <si>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</si>
  <si>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</si>
  <si>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</si>
  <si>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</si>
  <si>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</si>
  <si>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</si>
  <si>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</si>
  <si>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</si>
  <si>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</si>
  <si>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</si>
  <si>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</si>
  <si>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</si>
  <si>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</si>
  <si>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</si>
  <si>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</si>
  <si>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</si>
  <si>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</si>
  <si>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</si>
  <si>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</si>
  <si>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</si>
  <si>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</si>
  <si>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</si>
  <si>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</si>
  <si>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</si>
  <si>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</si>
  <si>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</si>
  <si>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</si>
  <si>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</si>
  <si>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</si>
  <si>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</si>
  <si>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</si>
  <si>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</si>
  <si>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</si>
  <si>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</si>
  <si>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</si>
  <si>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</si>
  <si>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</si>
  <si>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</si>
  <si>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</si>
  <si>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</si>
  <si>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</si>
  <si>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</si>
  <si>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</si>
  <si>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</si>
  <si>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</si>
  <si>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</si>
  <si>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</si>
  <si>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</si>
  <si>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</si>
  <si>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</si>
  <si>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</si>
  <si>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</si>
  <si>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</si>
  <si>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</si>
  <si>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</si>
  <si>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</si>
  <si>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</si>
  <si>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</si>
  <si>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</si>
  <si>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</si>
  <si>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</si>
  <si>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</si>
  <si>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</si>
  <si>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</si>
  <si>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</si>
  <si>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</si>
  <si>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</si>
  <si>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</si>
  <si>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</si>
  <si>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</si>
  <si>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</si>
  <si>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</si>
  <si>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</si>
  <si>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</si>
  <si>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</si>
  <si>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</si>
  <si>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</si>
  <si>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</si>
  <si>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</si>
  <si>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</si>
  <si>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</si>
  <si>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</si>
  <si>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</si>
  <si>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</si>
  <si>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</si>
  <si>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</si>
  <si>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</si>
  <si>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</si>
  <si>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</si>
  <si>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</si>
  <si>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</si>
  <si>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</si>
  <si>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</si>
  <si>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</si>
  <si>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</si>
  <si>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</si>
  <si>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</si>
  <si>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</si>
  <si>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</si>
  <si>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</si>
  <si>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</si>
  <si>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</si>
  <si>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</si>
  <si>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</si>
  <si>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</si>
  <si>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</si>
  <si>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</si>
  <si>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</si>
  <si>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</si>
  <si>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</si>
  <si>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</si>
  <si>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</si>
  <si>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</si>
  <si>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</si>
  <si>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</si>
  <si>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</si>
  <si>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</si>
  <si>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</si>
  <si>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</si>
  <si>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</si>
  <si>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</si>
  <si>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</si>
  <si>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</si>
  <si>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</si>
  <si>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</si>
  <si>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</si>
  <si>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</si>
  <si>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</si>
  <si>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</si>
  <si>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</si>
  <si>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</si>
  <si>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</si>
  <si>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</si>
  <si>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</si>
  <si>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</si>
  <si>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</si>
  <si>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</si>
  <si>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</si>
  <si>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</si>
  <si>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</si>
  <si>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</si>
  <si>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</si>
  <si>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</si>
  <si>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</si>
  <si>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</si>
  <si>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</si>
  <si>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</si>
  <si>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</si>
  <si>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</si>
  <si>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</si>
  <si>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</si>
  <si>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w.e.f 14/10/2016</t>
  </si>
  <si>
    <t>PREET VIHAR</t>
  </si>
  <si>
    <t>MUKHERJEE PARK - I</t>
  </si>
  <si>
    <t>w.e.f 08/02/2017</t>
  </si>
  <si>
    <t>MUKHERJEE PARK - II</t>
  </si>
  <si>
    <t>W.E.F 09/02/17</t>
  </si>
  <si>
    <t>W.E.F 10/02/17</t>
  </si>
  <si>
    <t>W.E.F 03/03/17</t>
  </si>
  <si>
    <t>w.e.f 03/03/17</t>
  </si>
  <si>
    <t>W.E.F 09/03/17</t>
  </si>
  <si>
    <t>w.e.f 09/03/17</t>
  </si>
  <si>
    <t>w.e.f 14/03/17</t>
  </si>
  <si>
    <t>w.e.f 16/3/17</t>
  </si>
  <si>
    <t>W.e.f 16/3/17</t>
  </si>
  <si>
    <t>w.e.f 17/3/17</t>
  </si>
  <si>
    <t>w.e.f 24/3/17</t>
  </si>
  <si>
    <t>w.e.f 29/03/17</t>
  </si>
  <si>
    <t>FINAL READING 01/05/2017</t>
  </si>
  <si>
    <t>INTIAL READING 01/04/2017</t>
  </si>
  <si>
    <t>APRIL-2017</t>
  </si>
  <si>
    <t xml:space="preserve">                           PERIOD 1st APRIL-2017 TO 1st MAY-2017</t>
  </si>
  <si>
    <t>w.e.f 11/04/2017</t>
  </si>
  <si>
    <t>w.e.f 08/04/2017</t>
  </si>
  <si>
    <t>w.e.f 11/04/17</t>
  </si>
  <si>
    <t>w.e.f 13/04/17</t>
  </si>
  <si>
    <t>w.e.f 19/04/17</t>
  </si>
  <si>
    <t>w.e.f 24/04/17</t>
  </si>
  <si>
    <t>Data till 25/04</t>
  </si>
  <si>
    <t>Data till 19/04</t>
  </si>
  <si>
    <t>Meter Faulty</t>
  </si>
  <si>
    <t>Assessment</t>
  </si>
  <si>
    <t>Check Meter Data</t>
  </si>
  <si>
    <t>Assessment last month</t>
  </si>
  <si>
    <t>100 MVA Tx.-2 (33 KV)</t>
  </si>
  <si>
    <t>100MVA Tx.3 (33 KV)</t>
  </si>
  <si>
    <t>MF w.r.t 13/04/17</t>
  </si>
  <si>
    <t>Note :Sharing taken from wk-04 abt bill 2017-18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</si>
</sst>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0"/>
    <numFmt numFmtId="179" formatCode="0.000"/>
    <numFmt numFmtId="180" formatCode="0.0"/>
    <numFmt numFmtId="181" formatCode="0.00000"/>
    <numFmt numFmtId="182" formatCode="0.0000000"/>
    <numFmt numFmtId="183" formatCode="0.000000"/>
    <numFmt numFmtId="184" formatCode="0_);\(0\)"/>
    <numFmt numFmtId="185" formatCode="[$-409]h:mm:ss\ AM/PM"/>
    <numFmt numFmtId="186" formatCode="[$-409]dddd\,\ mmmm\ dd\,\ yyyy"/>
    <numFmt numFmtId="187" formatCode="0.000_);\(0.000\)"/>
  </numFmts>
  <fonts count="8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3" borderId="0" applyNumberFormat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9" fillId="7" borderId="1" applyNumberFormat="0" applyAlignment="0" applyProtection="0"/>
    <xf numFmtId="0" fontId="80" fillId="0" borderId="6" applyNumberFormat="0" applyFill="0" applyAlignment="0" applyProtection="0"/>
    <xf numFmtId="0" fontId="81" fillId="22" borderId="0" applyNumberFormat="0" applyBorder="0" applyAlignment="0" applyProtection="0"/>
    <xf numFmtId="0" fontId="0" fillId="23" borderId="7" applyNumberFormat="0" applyFont="0" applyAlignment="0" applyProtection="0"/>
    <xf numFmtId="0" fontId="82" fillId="20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9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9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8" fontId="2" fillId="0" borderId="0" xfId="0" applyNumberFormat="1" applyFont="1" applyFill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78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9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8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8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8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78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8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8" fontId="28" fillId="0" borderId="0" xfId="0" applyNumberFormat="1" applyFont="1" applyBorder="1" applyAlignment="1">
      <alignment/>
    </xf>
    <xf numFmtId="178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8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8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8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8" fontId="21" fillId="0" borderId="20" xfId="0" applyNumberFormat="1" applyFont="1" applyFill="1" applyBorder="1" applyAlignment="1">
      <alignment/>
    </xf>
    <xf numFmtId="178" fontId="21" fillId="0" borderId="20" xfId="0" applyNumberFormat="1" applyFont="1" applyFill="1" applyBorder="1" applyAlignment="1">
      <alignment horizontal="center"/>
    </xf>
    <xf numFmtId="178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8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178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8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8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8" fontId="25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8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8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8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78" fontId="50" fillId="0" borderId="0" xfId="0" applyNumberFormat="1" applyFont="1" applyAlignment="1">
      <alignment horizontal="center"/>
    </xf>
    <xf numFmtId="178" fontId="15" fillId="0" borderId="0" xfId="0" applyNumberFormat="1" applyFont="1" applyBorder="1" applyAlignment="1">
      <alignment horizontal="center"/>
    </xf>
    <xf numFmtId="178" fontId="17" fillId="0" borderId="24" xfId="0" applyNumberFormat="1" applyFont="1" applyBorder="1" applyAlignment="1">
      <alignment horizont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78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8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8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9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87" fontId="45" fillId="0" borderId="0" xfId="0" applyNumberFormat="1" applyFont="1" applyFill="1" applyBorder="1" applyAlignment="1">
      <alignment horizontal="center" vertical="center"/>
    </xf>
    <xf numFmtId="179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1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0" fillId="24" borderId="31" xfId="0" applyFill="1" applyBorder="1" applyAlignment="1">
      <alignment/>
    </xf>
    <xf numFmtId="0" fontId="0" fillId="24" borderId="0" xfId="0" applyFill="1" applyAlignment="1">
      <alignment/>
    </xf>
    <xf numFmtId="0" fontId="13" fillId="24" borderId="11" xfId="0" applyFont="1" applyFill="1" applyBorder="1" applyAlignment="1">
      <alignment horizontal="center"/>
    </xf>
    <xf numFmtId="1" fontId="13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1" fontId="13" fillId="24" borderId="2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2" fontId="13" fillId="24" borderId="0" xfId="0" applyNumberFormat="1" applyFont="1" applyFill="1" applyBorder="1" applyAlignment="1">
      <alignment/>
    </xf>
    <xf numFmtId="2" fontId="4" fillId="24" borderId="0" xfId="0" applyNumberFormat="1" applyFont="1" applyFill="1" applyBorder="1" applyAlignment="1">
      <alignment horizontal="center"/>
    </xf>
    <xf numFmtId="0" fontId="0" fillId="24" borderId="31" xfId="0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13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8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8" fontId="35" fillId="0" borderId="0" xfId="0" applyNumberFormat="1" applyFont="1" applyFill="1" applyBorder="1" applyAlignment="1">
      <alignment horizontal="center"/>
    </xf>
    <xf numFmtId="178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78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78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79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79" fontId="21" fillId="0" borderId="0" xfId="0" applyNumberFormat="1" applyFont="1" applyFill="1" applyAlignment="1">
      <alignment horizontal="center" vertical="center"/>
    </xf>
    <xf numFmtId="179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8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79" fontId="21" fillId="0" borderId="0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178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78" fontId="41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87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9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87" fontId="0" fillId="0" borderId="0" xfId="0" applyNumberFormat="1" applyFill="1" applyBorder="1" applyAlignment="1">
      <alignment horizontal="center" vertical="center"/>
    </xf>
    <xf numFmtId="179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87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9" fontId="21" fillId="0" borderId="20" xfId="0" applyNumberFormat="1" applyFont="1" applyFill="1" applyBorder="1" applyAlignment="1">
      <alignment horizontal="center" vertical="center"/>
    </xf>
    <xf numFmtId="187" fontId="15" fillId="0" borderId="0" xfId="0" applyNumberFormat="1" applyFont="1" applyFill="1" applyBorder="1" applyAlignment="1">
      <alignment horizontal="center" vertical="center"/>
    </xf>
    <xf numFmtId="179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87" fontId="21" fillId="0" borderId="0" xfId="0" applyNumberFormat="1" applyFont="1" applyFill="1" applyBorder="1" applyAlignment="1">
      <alignment horizontal="center" vertical="center"/>
    </xf>
    <xf numFmtId="179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87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9" fontId="0" fillId="0" borderId="26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7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9" fontId="21" fillId="0" borderId="0" xfId="0" applyNumberFormat="1" applyFont="1" applyFill="1" applyBorder="1" applyAlignment="1">
      <alignment horizontal="center" vertical="center"/>
    </xf>
    <xf numFmtId="187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87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78" fontId="0" fillId="0" borderId="0" xfId="0" applyNumberFormat="1" applyFill="1" applyAlignment="1">
      <alignment/>
    </xf>
    <xf numFmtId="178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8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center"/>
    </xf>
    <xf numFmtId="2" fontId="13" fillId="24" borderId="0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20" fillId="24" borderId="20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86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0" fontId="0" fillId="24" borderId="31" xfId="0" applyFill="1" applyBorder="1" applyAlignment="1">
      <alignment horizontal="center" wrapText="1"/>
    </xf>
    <xf numFmtId="180" fontId="45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shrinkToFit="1"/>
    </xf>
    <xf numFmtId="180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wrapText="1"/>
    </xf>
    <xf numFmtId="0" fontId="0" fillId="0" borderId="31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left"/>
    </xf>
    <xf numFmtId="0" fontId="20" fillId="0" borderId="31" xfId="0" applyFont="1" applyFill="1" applyBorder="1" applyAlignment="1">
      <alignment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20" fillId="0" borderId="20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9" fillId="0" borderId="31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0" fillId="0" borderId="31" xfId="0" applyFont="1" applyFill="1" applyBorder="1" applyAlignment="1">
      <alignment shrinkToFit="1"/>
    </xf>
    <xf numFmtId="0" fontId="0" fillId="0" borderId="0" xfId="0" applyFill="1" applyBorder="1" applyAlignment="1">
      <alignment horizontal="center" wrapText="1"/>
    </xf>
    <xf numFmtId="2" fontId="49" fillId="24" borderId="0" xfId="0" applyNumberFormat="1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 vertical="center"/>
    </xf>
    <xf numFmtId="2" fontId="0" fillId="24" borderId="0" xfId="0" applyNumberFormat="1" applyFont="1" applyFill="1" applyBorder="1" applyAlignment="1">
      <alignment vertical="center"/>
    </xf>
    <xf numFmtId="1" fontId="0" fillId="24" borderId="0" xfId="0" applyNumberFormat="1" applyFont="1" applyFill="1" applyBorder="1" applyAlignment="1">
      <alignment horizontal="center" vertical="center"/>
    </xf>
    <xf numFmtId="1" fontId="0" fillId="24" borderId="2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view="pageBreakPreview" zoomScale="85" zoomScaleSheetLayoutView="85" workbookViewId="0" topLeftCell="A41">
      <selection activeCell="A107" sqref="A107:IV107"/>
    </sheetView>
  </sheetViews>
  <sheetFormatPr defaultColWidth="9.140625" defaultRowHeight="12.75"/>
  <cols>
    <col min="1" max="1" width="4.00390625" style="465" customWidth="1"/>
    <col min="2" max="2" width="26.57421875" style="465" customWidth="1"/>
    <col min="3" max="3" width="12.28125" style="465" customWidth="1"/>
    <col min="4" max="4" width="9.28125" style="465" customWidth="1"/>
    <col min="5" max="5" width="17.140625" style="465" customWidth="1"/>
    <col min="6" max="6" width="10.8515625" style="465" customWidth="1"/>
    <col min="7" max="7" width="13.8515625" style="465" customWidth="1"/>
    <col min="8" max="8" width="14.00390625" style="465" customWidth="1"/>
    <col min="9" max="9" width="10.57421875" style="465" customWidth="1"/>
    <col min="10" max="10" width="13.00390625" style="465" customWidth="1"/>
    <col min="11" max="11" width="13.421875" style="465" customWidth="1"/>
    <col min="12" max="12" width="13.57421875" style="465" customWidth="1"/>
    <col min="13" max="13" width="14.00390625" style="465" customWidth="1"/>
    <col min="14" max="14" width="10.421875" style="465" customWidth="1"/>
    <col min="15" max="15" width="12.8515625" style="465" customWidth="1"/>
    <col min="16" max="16" width="13.421875" style="465" customWidth="1"/>
    <col min="17" max="17" width="18.8515625" style="465" customWidth="1"/>
    <col min="18" max="18" width="4.7109375" style="465" customWidth="1"/>
    <col min="19" max="16384" width="9.140625" style="465" customWidth="1"/>
  </cols>
  <sheetData>
    <row r="1" spans="1:17" ht="22.5" customHeight="1">
      <c r="A1" s="1" t="s">
        <v>236</v>
      </c>
      <c r="Q1" s="576" t="s">
        <v>464</v>
      </c>
    </row>
    <row r="2" spans="1:11" ht="15">
      <c r="A2" s="16" t="s">
        <v>237</v>
      </c>
      <c r="K2" s="82"/>
    </row>
    <row r="3" spans="1:8" ht="21" customHeight="1">
      <c r="A3" s="187" t="s">
        <v>0</v>
      </c>
      <c r="H3" s="577"/>
    </row>
    <row r="4" spans="1:16" ht="22.5" customHeight="1" thickBot="1">
      <c r="A4" s="187" t="s">
        <v>238</v>
      </c>
      <c r="G4" s="522"/>
      <c r="H4" s="522"/>
      <c r="I4" s="82" t="s">
        <v>396</v>
      </c>
      <c r="J4" s="522"/>
      <c r="K4" s="522"/>
      <c r="L4" s="522"/>
      <c r="M4" s="522"/>
      <c r="N4" s="82" t="s">
        <v>397</v>
      </c>
      <c r="O4" s="522"/>
      <c r="P4" s="522"/>
    </row>
    <row r="5" spans="1:17" s="580" customFormat="1" ht="56.25" customHeight="1" thickBot="1" thickTop="1">
      <c r="A5" s="578" t="s">
        <v>8</v>
      </c>
      <c r="B5" s="552" t="s">
        <v>9</v>
      </c>
      <c r="C5" s="553" t="s">
        <v>1</v>
      </c>
      <c r="D5" s="553" t="s">
        <v>2</v>
      </c>
      <c r="E5" s="553" t="s">
        <v>3</v>
      </c>
      <c r="F5" s="553" t="s">
        <v>10</v>
      </c>
      <c r="G5" s="551" t="s">
        <v>462</v>
      </c>
      <c r="H5" s="553" t="s">
        <v>463</v>
      </c>
      <c r="I5" s="553" t="s">
        <v>4</v>
      </c>
      <c r="J5" s="553" t="s">
        <v>5</v>
      </c>
      <c r="K5" s="579" t="s">
        <v>6</v>
      </c>
      <c r="L5" s="551" t="str">
        <f>G5</f>
        <v>FINAL READING 01/05/2017</v>
      </c>
      <c r="M5" s="553" t="str">
        <f>H5</f>
        <v>INTIAL READING 01/04/2017</v>
      </c>
      <c r="N5" s="553" t="s">
        <v>4</v>
      </c>
      <c r="O5" s="553" t="s">
        <v>5</v>
      </c>
      <c r="P5" s="579" t="s">
        <v>6</v>
      </c>
      <c r="Q5" s="579" t="s">
        <v>308</v>
      </c>
    </row>
    <row r="6" spans="1:12" ht="1.5" customHeight="1" hidden="1" thickTop="1">
      <c r="A6" s="7"/>
      <c r="B6" s="8"/>
      <c r="C6" s="7"/>
      <c r="D6" s="7"/>
      <c r="E6" s="7"/>
      <c r="F6" s="7"/>
      <c r="L6" s="477"/>
    </row>
    <row r="7" spans="1:17" ht="15.75" customHeight="1" thickTop="1">
      <c r="A7" s="276"/>
      <c r="B7" s="346" t="s">
        <v>14</v>
      </c>
      <c r="C7" s="335"/>
      <c r="D7" s="349"/>
      <c r="E7" s="349"/>
      <c r="F7" s="335"/>
      <c r="G7" s="341"/>
      <c r="H7" s="523"/>
      <c r="I7" s="523"/>
      <c r="J7" s="523"/>
      <c r="K7" s="130"/>
      <c r="L7" s="341"/>
      <c r="M7" s="523"/>
      <c r="N7" s="523"/>
      <c r="O7" s="523"/>
      <c r="P7" s="581"/>
      <c r="Q7" s="469"/>
    </row>
    <row r="8" spans="1:17" ht="16.5" customHeight="1">
      <c r="A8" s="276">
        <v>1</v>
      </c>
      <c r="B8" s="345" t="s">
        <v>15</v>
      </c>
      <c r="C8" s="335">
        <v>5128429</v>
      </c>
      <c r="D8" s="348" t="s">
        <v>12</v>
      </c>
      <c r="E8" s="327" t="s">
        <v>345</v>
      </c>
      <c r="F8" s="335">
        <v>-1000</v>
      </c>
      <c r="G8" s="341">
        <v>994206</v>
      </c>
      <c r="H8" s="342">
        <v>995331</v>
      </c>
      <c r="I8" s="342">
        <f>G8-H8</f>
        <v>-1125</v>
      </c>
      <c r="J8" s="342">
        <f>$F8*I8</f>
        <v>1125000</v>
      </c>
      <c r="K8" s="343">
        <f>J8/1000000</f>
        <v>1.125</v>
      </c>
      <c r="L8" s="341">
        <v>999288</v>
      </c>
      <c r="M8" s="342">
        <v>999713</v>
      </c>
      <c r="N8" s="342">
        <f>L8-M8</f>
        <v>-425</v>
      </c>
      <c r="O8" s="342">
        <f>$F8*N8</f>
        <v>425000</v>
      </c>
      <c r="P8" s="343">
        <f>O8/1000000</f>
        <v>0.425</v>
      </c>
      <c r="Q8" s="750"/>
    </row>
    <row r="9" spans="1:17" ht="16.5">
      <c r="A9" s="276">
        <v>2</v>
      </c>
      <c r="B9" s="345" t="s">
        <v>379</v>
      </c>
      <c r="C9" s="335">
        <v>4864976</v>
      </c>
      <c r="D9" s="348" t="s">
        <v>12</v>
      </c>
      <c r="E9" s="327" t="s">
        <v>345</v>
      </c>
      <c r="F9" s="335">
        <v>-1000</v>
      </c>
      <c r="G9" s="341">
        <v>17884</v>
      </c>
      <c r="H9" s="342">
        <v>17994</v>
      </c>
      <c r="I9" s="342">
        <f>G9-H9</f>
        <v>-110</v>
      </c>
      <c r="J9" s="342">
        <f>$F9*I9</f>
        <v>110000</v>
      </c>
      <c r="K9" s="343">
        <f>J9/1000000</f>
        <v>0.11</v>
      </c>
      <c r="L9" s="341">
        <v>998216</v>
      </c>
      <c r="M9" s="342">
        <v>998742</v>
      </c>
      <c r="N9" s="342">
        <f>L9-M9</f>
        <v>-526</v>
      </c>
      <c r="O9" s="342">
        <f>$F9*N9</f>
        <v>526000</v>
      </c>
      <c r="P9" s="343">
        <f>O9/1000000</f>
        <v>0.526</v>
      </c>
      <c r="Q9" s="476"/>
    </row>
    <row r="10" spans="1:17" ht="15.75" customHeight="1">
      <c r="A10" s="276">
        <v>3</v>
      </c>
      <c r="B10" s="345" t="s">
        <v>17</v>
      </c>
      <c r="C10" s="335">
        <v>4864905</v>
      </c>
      <c r="D10" s="348" t="s">
        <v>12</v>
      </c>
      <c r="E10" s="327" t="s">
        <v>345</v>
      </c>
      <c r="F10" s="335">
        <v>-1000</v>
      </c>
      <c r="G10" s="341">
        <v>959484</v>
      </c>
      <c r="H10" s="342">
        <v>960087</v>
      </c>
      <c r="I10" s="342">
        <f>G10-H10</f>
        <v>-603</v>
      </c>
      <c r="J10" s="342">
        <f>$F10*I10</f>
        <v>603000</v>
      </c>
      <c r="K10" s="343">
        <f>J10/1000000</f>
        <v>0.603</v>
      </c>
      <c r="L10" s="341">
        <v>995705</v>
      </c>
      <c r="M10" s="342">
        <v>995709</v>
      </c>
      <c r="N10" s="342">
        <f>L10-M10</f>
        <v>-4</v>
      </c>
      <c r="O10" s="342">
        <f>$F10*N10</f>
        <v>4000</v>
      </c>
      <c r="P10" s="343">
        <f>O10/1000000</f>
        <v>0.004</v>
      </c>
      <c r="Q10" s="469"/>
    </row>
    <row r="11" spans="1:17" ht="15.75" customHeight="1">
      <c r="A11" s="276"/>
      <c r="B11" s="346" t="s">
        <v>18</v>
      </c>
      <c r="C11" s="335"/>
      <c r="D11" s="349"/>
      <c r="E11" s="349"/>
      <c r="F11" s="335"/>
      <c r="G11" s="341"/>
      <c r="H11" s="342"/>
      <c r="I11" s="342"/>
      <c r="J11" s="342"/>
      <c r="K11" s="343"/>
      <c r="L11" s="341"/>
      <c r="M11" s="342"/>
      <c r="N11" s="342"/>
      <c r="O11" s="342"/>
      <c r="P11" s="343"/>
      <c r="Q11" s="469"/>
    </row>
    <row r="12" spans="1:17" ht="15.75" customHeight="1">
      <c r="A12" s="276">
        <v>4</v>
      </c>
      <c r="B12" s="345" t="s">
        <v>15</v>
      </c>
      <c r="C12" s="335">
        <v>5295129</v>
      </c>
      <c r="D12" s="348" t="s">
        <v>12</v>
      </c>
      <c r="E12" s="327" t="s">
        <v>345</v>
      </c>
      <c r="F12" s="335">
        <v>-1000</v>
      </c>
      <c r="G12" s="341">
        <v>998367</v>
      </c>
      <c r="H12" s="342">
        <v>998398</v>
      </c>
      <c r="I12" s="342">
        <f>G12-H12</f>
        <v>-31</v>
      </c>
      <c r="J12" s="342">
        <f>$F12*I12</f>
        <v>31000</v>
      </c>
      <c r="K12" s="343">
        <f>J12/1000000</f>
        <v>0.031</v>
      </c>
      <c r="L12" s="341">
        <v>972638</v>
      </c>
      <c r="M12" s="342">
        <v>973361</v>
      </c>
      <c r="N12" s="342">
        <f>L12-M12</f>
        <v>-723</v>
      </c>
      <c r="O12" s="342">
        <f>$F12*N12</f>
        <v>723000</v>
      </c>
      <c r="P12" s="343">
        <f>O12/1000000</f>
        <v>0.723</v>
      </c>
      <c r="Q12" s="469"/>
    </row>
    <row r="13" spans="1:17" ht="15.75" customHeight="1">
      <c r="A13" s="276">
        <v>5</v>
      </c>
      <c r="B13" s="345" t="s">
        <v>16</v>
      </c>
      <c r="C13" s="335">
        <v>4865173</v>
      </c>
      <c r="D13" s="348" t="s">
        <v>12</v>
      </c>
      <c r="E13" s="327" t="s">
        <v>345</v>
      </c>
      <c r="F13" s="335">
        <v>-12500</v>
      </c>
      <c r="G13" s="341">
        <v>412</v>
      </c>
      <c r="H13" s="342">
        <v>421</v>
      </c>
      <c r="I13" s="342">
        <f>G13-H13</f>
        <v>-9</v>
      </c>
      <c r="J13" s="342">
        <f>$F13*I13</f>
        <v>112500</v>
      </c>
      <c r="K13" s="343">
        <f>J13/1000000</f>
        <v>0.1125</v>
      </c>
      <c r="L13" s="341">
        <v>999930</v>
      </c>
      <c r="M13" s="342">
        <v>999931</v>
      </c>
      <c r="N13" s="342">
        <f>L13-M13</f>
        <v>-1</v>
      </c>
      <c r="O13" s="342">
        <f>$F13*N13</f>
        <v>12500</v>
      </c>
      <c r="P13" s="343">
        <f>O13/1000000</f>
        <v>0.0125</v>
      </c>
      <c r="Q13" s="469" t="s">
        <v>476</v>
      </c>
    </row>
    <row r="14" spans="1:17" ht="15.75" customHeight="1">
      <c r="A14" s="276"/>
      <c r="B14" s="345"/>
      <c r="C14" s="335">
        <v>5295137</v>
      </c>
      <c r="D14" s="348" t="s">
        <v>12</v>
      </c>
      <c r="E14" s="327" t="s">
        <v>345</v>
      </c>
      <c r="F14" s="335">
        <v>-1000</v>
      </c>
      <c r="G14" s="341">
        <v>999902</v>
      </c>
      <c r="H14" s="342">
        <v>1000000</v>
      </c>
      <c r="I14" s="342">
        <f>G14-H14</f>
        <v>-98</v>
      </c>
      <c r="J14" s="342">
        <f>$F14*I14</f>
        <v>98000</v>
      </c>
      <c r="K14" s="343">
        <f>J14/1000000</f>
        <v>0.098</v>
      </c>
      <c r="L14" s="341">
        <v>999911</v>
      </c>
      <c r="M14" s="342">
        <v>1000000</v>
      </c>
      <c r="N14" s="342">
        <f>L14-M14</f>
        <v>-89</v>
      </c>
      <c r="O14" s="342">
        <f>$F14*N14</f>
        <v>89000</v>
      </c>
      <c r="P14" s="343">
        <f>O14/1000000</f>
        <v>0.089</v>
      </c>
      <c r="Q14" s="469" t="s">
        <v>470</v>
      </c>
    </row>
    <row r="15" spans="1:17" ht="16.5" customHeight="1">
      <c r="A15" s="276"/>
      <c r="B15" s="346" t="s">
        <v>21</v>
      </c>
      <c r="C15" s="335"/>
      <c r="D15" s="349"/>
      <c r="E15" s="327"/>
      <c r="F15" s="335"/>
      <c r="G15" s="341"/>
      <c r="H15" s="342"/>
      <c r="I15" s="342"/>
      <c r="J15" s="342"/>
      <c r="K15" s="343"/>
      <c r="L15" s="341"/>
      <c r="M15" s="342"/>
      <c r="N15" s="342"/>
      <c r="O15" s="342"/>
      <c r="P15" s="343"/>
      <c r="Q15" s="469"/>
    </row>
    <row r="16" spans="1:17" ht="14.25" customHeight="1">
      <c r="A16" s="276">
        <v>6</v>
      </c>
      <c r="B16" s="345" t="s">
        <v>15</v>
      </c>
      <c r="C16" s="335">
        <v>4864982</v>
      </c>
      <c r="D16" s="348" t="s">
        <v>12</v>
      </c>
      <c r="E16" s="327" t="s">
        <v>345</v>
      </c>
      <c r="F16" s="335">
        <v>-1000</v>
      </c>
      <c r="G16" s="341">
        <v>24504</v>
      </c>
      <c r="H16" s="277">
        <v>24682</v>
      </c>
      <c r="I16" s="342">
        <f>G16-H16</f>
        <v>-178</v>
      </c>
      <c r="J16" s="342">
        <f>$F16*I16</f>
        <v>178000</v>
      </c>
      <c r="K16" s="343">
        <f>J16/1000000</f>
        <v>0.178</v>
      </c>
      <c r="L16" s="341">
        <v>17449</v>
      </c>
      <c r="M16" s="277">
        <v>17603</v>
      </c>
      <c r="N16" s="342">
        <f>L16-M16</f>
        <v>-154</v>
      </c>
      <c r="O16" s="342">
        <f>$F16*N16</f>
        <v>154000</v>
      </c>
      <c r="P16" s="343">
        <f>O16/1000000</f>
        <v>0.154</v>
      </c>
      <c r="Q16" s="469"/>
    </row>
    <row r="17" spans="1:17" ht="13.5" customHeight="1">
      <c r="A17" s="276">
        <v>7</v>
      </c>
      <c r="B17" s="345" t="s">
        <v>16</v>
      </c>
      <c r="C17" s="335">
        <v>4865022</v>
      </c>
      <c r="D17" s="348" t="s">
        <v>12</v>
      </c>
      <c r="E17" s="327" t="s">
        <v>345</v>
      </c>
      <c r="F17" s="335">
        <v>-1000</v>
      </c>
      <c r="G17" s="341">
        <v>462</v>
      </c>
      <c r="H17" s="277">
        <v>633</v>
      </c>
      <c r="I17" s="342">
        <f>G17-H17</f>
        <v>-171</v>
      </c>
      <c r="J17" s="342">
        <f>$F17*I17</f>
        <v>171000</v>
      </c>
      <c r="K17" s="343">
        <f>J17/1000000</f>
        <v>0.171</v>
      </c>
      <c r="L17" s="341">
        <v>999544</v>
      </c>
      <c r="M17" s="277">
        <v>999706</v>
      </c>
      <c r="N17" s="342">
        <f>L17-M17</f>
        <v>-162</v>
      </c>
      <c r="O17" s="342">
        <f>$F17*N17</f>
        <v>162000</v>
      </c>
      <c r="P17" s="343">
        <f>O17/1000000</f>
        <v>0.162</v>
      </c>
      <c r="Q17" s="481"/>
    </row>
    <row r="18" spans="1:17" ht="14.25" customHeight="1">
      <c r="A18" s="276">
        <v>8</v>
      </c>
      <c r="B18" s="345" t="s">
        <v>22</v>
      </c>
      <c r="C18" s="335">
        <v>4864991</v>
      </c>
      <c r="D18" s="348" t="s">
        <v>12</v>
      </c>
      <c r="E18" s="327" t="s">
        <v>345</v>
      </c>
      <c r="F18" s="335">
        <v>-1000</v>
      </c>
      <c r="G18" s="341">
        <v>999342</v>
      </c>
      <c r="H18" s="277">
        <v>999642</v>
      </c>
      <c r="I18" s="342">
        <f>G18-H18</f>
        <v>-300</v>
      </c>
      <c r="J18" s="342">
        <f>$F18*I18</f>
        <v>300000</v>
      </c>
      <c r="K18" s="343">
        <f>J18/1000000</f>
        <v>0.3</v>
      </c>
      <c r="L18" s="341">
        <v>999448</v>
      </c>
      <c r="M18" s="277">
        <v>999994</v>
      </c>
      <c r="N18" s="342">
        <f>L18-M18</f>
        <v>-546</v>
      </c>
      <c r="O18" s="342">
        <f>$F18*N18</f>
        <v>546000</v>
      </c>
      <c r="P18" s="343">
        <f>O18/1000000</f>
        <v>0.546</v>
      </c>
      <c r="Q18" s="480" t="s">
        <v>457</v>
      </c>
    </row>
    <row r="19" spans="1:17" ht="13.5" customHeight="1">
      <c r="A19" s="276">
        <v>9</v>
      </c>
      <c r="B19" s="345" t="s">
        <v>23</v>
      </c>
      <c r="C19" s="335">
        <v>4864984</v>
      </c>
      <c r="D19" s="348" t="s">
        <v>12</v>
      </c>
      <c r="E19" s="327" t="s">
        <v>345</v>
      </c>
      <c r="F19" s="335">
        <v>-1000</v>
      </c>
      <c r="G19" s="341">
        <v>986740</v>
      </c>
      <c r="H19" s="277">
        <v>987235</v>
      </c>
      <c r="I19" s="342">
        <f>G19-H19</f>
        <v>-495</v>
      </c>
      <c r="J19" s="342">
        <f>$F19*I19</f>
        <v>495000</v>
      </c>
      <c r="K19" s="343">
        <f>J19/1000000</f>
        <v>0.495</v>
      </c>
      <c r="L19" s="341">
        <v>980636</v>
      </c>
      <c r="M19" s="277">
        <v>981186</v>
      </c>
      <c r="N19" s="342">
        <f>L19-M19</f>
        <v>-550</v>
      </c>
      <c r="O19" s="342">
        <f>$F19*N19</f>
        <v>550000</v>
      </c>
      <c r="P19" s="343">
        <f>O19/1000000</f>
        <v>0.55</v>
      </c>
      <c r="Q19" s="469"/>
    </row>
    <row r="20" spans="1:17" ht="15.75" customHeight="1">
      <c r="A20" s="276"/>
      <c r="B20" s="346" t="s">
        <v>24</v>
      </c>
      <c r="C20" s="335"/>
      <c r="D20" s="349"/>
      <c r="E20" s="327"/>
      <c r="F20" s="335"/>
      <c r="G20" s="341"/>
      <c r="H20" s="342"/>
      <c r="I20" s="342"/>
      <c r="J20" s="342"/>
      <c r="K20" s="343"/>
      <c r="L20" s="341"/>
      <c r="M20" s="342"/>
      <c r="N20" s="342"/>
      <c r="O20" s="342"/>
      <c r="P20" s="343"/>
      <c r="Q20" s="469"/>
    </row>
    <row r="21" spans="1:17" ht="15.75" customHeight="1">
      <c r="A21" s="276">
        <v>10</v>
      </c>
      <c r="B21" s="345" t="s">
        <v>15</v>
      </c>
      <c r="C21" s="335">
        <v>4864930</v>
      </c>
      <c r="D21" s="348" t="s">
        <v>12</v>
      </c>
      <c r="E21" s="327" t="s">
        <v>345</v>
      </c>
      <c r="F21" s="335">
        <v>-1000</v>
      </c>
      <c r="G21" s="341">
        <v>999709</v>
      </c>
      <c r="H21" s="342">
        <v>999962</v>
      </c>
      <c r="I21" s="342">
        <f aca="true" t="shared" si="0" ref="I21:I28">G21-H21</f>
        <v>-253</v>
      </c>
      <c r="J21" s="342">
        <f aca="true" t="shared" si="1" ref="J21:J28">$F21*I21</f>
        <v>253000</v>
      </c>
      <c r="K21" s="343">
        <f aca="true" t="shared" si="2" ref="K21:K28">J21/1000000</f>
        <v>0.253</v>
      </c>
      <c r="L21" s="341">
        <v>999990</v>
      </c>
      <c r="M21" s="342">
        <v>1000020</v>
      </c>
      <c r="N21" s="342">
        <f aca="true" t="shared" si="3" ref="N21:N28">L21-M21</f>
        <v>-30</v>
      </c>
      <c r="O21" s="342">
        <f aca="true" t="shared" si="4" ref="O21:O28">$F21*N21</f>
        <v>30000</v>
      </c>
      <c r="P21" s="343">
        <f aca="true" t="shared" si="5" ref="P21:P28">O21/1000000</f>
        <v>0.03</v>
      </c>
      <c r="Q21" s="481"/>
    </row>
    <row r="22" spans="1:17" ht="15.75" customHeight="1">
      <c r="A22" s="276">
        <v>11</v>
      </c>
      <c r="B22" s="345" t="s">
        <v>25</v>
      </c>
      <c r="C22" s="335">
        <v>5128412</v>
      </c>
      <c r="D22" s="348" t="s">
        <v>12</v>
      </c>
      <c r="E22" s="327" t="s">
        <v>345</v>
      </c>
      <c r="F22" s="335">
        <v>-1000</v>
      </c>
      <c r="G22" s="341">
        <v>71</v>
      </c>
      <c r="H22" s="342">
        <v>71</v>
      </c>
      <c r="I22" s="342">
        <f>G22-H22</f>
        <v>0</v>
      </c>
      <c r="J22" s="342">
        <f>$F22*I22</f>
        <v>0</v>
      </c>
      <c r="K22" s="343">
        <f>J22/1000000</f>
        <v>0</v>
      </c>
      <c r="L22" s="341">
        <v>3</v>
      </c>
      <c r="M22" s="342">
        <v>3</v>
      </c>
      <c r="N22" s="342">
        <f>L22-M22</f>
        <v>0</v>
      </c>
      <c r="O22" s="342">
        <f>$F22*N22</f>
        <v>0</v>
      </c>
      <c r="P22" s="343">
        <f>O22/1000000</f>
        <v>0</v>
      </c>
      <c r="Q22" s="469"/>
    </row>
    <row r="23" spans="1:17" ht="16.5">
      <c r="A23" s="276">
        <v>12</v>
      </c>
      <c r="B23" s="345" t="s">
        <v>22</v>
      </c>
      <c r="C23" s="335">
        <v>4864922</v>
      </c>
      <c r="D23" s="348" t="s">
        <v>12</v>
      </c>
      <c r="E23" s="327" t="s">
        <v>345</v>
      </c>
      <c r="F23" s="335">
        <v>-1000</v>
      </c>
      <c r="G23" s="341">
        <v>999100</v>
      </c>
      <c r="H23" s="342">
        <v>999744</v>
      </c>
      <c r="I23" s="342">
        <f>G23-H23</f>
        <v>-644</v>
      </c>
      <c r="J23" s="342">
        <f>$F23*I23</f>
        <v>644000</v>
      </c>
      <c r="K23" s="343">
        <f>J23/1000000</f>
        <v>0.644</v>
      </c>
      <c r="L23" s="341">
        <v>999845</v>
      </c>
      <c r="M23" s="342">
        <v>1000000</v>
      </c>
      <c r="N23" s="342">
        <f>L23-M23</f>
        <v>-155</v>
      </c>
      <c r="O23" s="342">
        <f>$F23*N23</f>
        <v>155000</v>
      </c>
      <c r="P23" s="343">
        <f>O23/1000000</f>
        <v>0.155</v>
      </c>
      <c r="Q23" s="480" t="s">
        <v>459</v>
      </c>
    </row>
    <row r="24" spans="1:17" ht="18.75" customHeight="1">
      <c r="A24" s="276">
        <v>13</v>
      </c>
      <c r="B24" s="345" t="s">
        <v>26</v>
      </c>
      <c r="C24" s="335">
        <v>4902494</v>
      </c>
      <c r="D24" s="348" t="s">
        <v>12</v>
      </c>
      <c r="E24" s="327" t="s">
        <v>345</v>
      </c>
      <c r="F24" s="335">
        <v>1000</v>
      </c>
      <c r="G24" s="341">
        <v>919573</v>
      </c>
      <c r="H24" s="342">
        <v>924792</v>
      </c>
      <c r="I24" s="342">
        <f>G24-H24</f>
        <v>-5219</v>
      </c>
      <c r="J24" s="342">
        <f>$F24*I24</f>
        <v>-5219000</v>
      </c>
      <c r="K24" s="343">
        <f>J24/1000000</f>
        <v>-5.219</v>
      </c>
      <c r="L24" s="341">
        <v>999983</v>
      </c>
      <c r="M24" s="342">
        <v>999983</v>
      </c>
      <c r="N24" s="342">
        <f>L24-M24</f>
        <v>0</v>
      </c>
      <c r="O24" s="342">
        <f>$F24*N24</f>
        <v>0</v>
      </c>
      <c r="P24" s="343">
        <f>O24/1000000</f>
        <v>0</v>
      </c>
      <c r="Q24" s="469"/>
    </row>
    <row r="25" spans="1:17" ht="18.75" customHeight="1">
      <c r="A25" s="276"/>
      <c r="B25" s="346" t="s">
        <v>437</v>
      </c>
      <c r="C25" s="335"/>
      <c r="D25" s="348"/>
      <c r="E25" s="327"/>
      <c r="F25" s="335"/>
      <c r="G25" s="341"/>
      <c r="H25" s="342"/>
      <c r="I25" s="342"/>
      <c r="J25" s="342"/>
      <c r="K25" s="343"/>
      <c r="L25" s="341"/>
      <c r="M25" s="342"/>
      <c r="N25" s="342"/>
      <c r="O25" s="342"/>
      <c r="P25" s="343"/>
      <c r="Q25" s="469"/>
    </row>
    <row r="26" spans="1:17" ht="15.75" customHeight="1">
      <c r="A26" s="276">
        <v>14</v>
      </c>
      <c r="B26" s="345" t="s">
        <v>15</v>
      </c>
      <c r="C26" s="335">
        <v>4865034</v>
      </c>
      <c r="D26" s="348" t="s">
        <v>12</v>
      </c>
      <c r="E26" s="327" t="s">
        <v>345</v>
      </c>
      <c r="F26" s="335">
        <v>-1000</v>
      </c>
      <c r="G26" s="341">
        <v>983559</v>
      </c>
      <c r="H26" s="342">
        <v>984174</v>
      </c>
      <c r="I26" s="342">
        <f t="shared" si="0"/>
        <v>-615</v>
      </c>
      <c r="J26" s="342">
        <f t="shared" si="1"/>
        <v>615000</v>
      </c>
      <c r="K26" s="343">
        <f t="shared" si="2"/>
        <v>0.615</v>
      </c>
      <c r="L26" s="341">
        <v>16844</v>
      </c>
      <c r="M26" s="342">
        <v>16888</v>
      </c>
      <c r="N26" s="342">
        <f t="shared" si="3"/>
        <v>-44</v>
      </c>
      <c r="O26" s="342">
        <f t="shared" si="4"/>
        <v>44000</v>
      </c>
      <c r="P26" s="343">
        <f t="shared" si="5"/>
        <v>0.044</v>
      </c>
      <c r="Q26" s="469"/>
    </row>
    <row r="27" spans="1:17" ht="15.75" customHeight="1">
      <c r="A27" s="276">
        <v>15</v>
      </c>
      <c r="B27" s="345" t="s">
        <v>16</v>
      </c>
      <c r="C27" s="335">
        <v>4865035</v>
      </c>
      <c r="D27" s="348" t="s">
        <v>12</v>
      </c>
      <c r="E27" s="327" t="s">
        <v>345</v>
      </c>
      <c r="F27" s="335">
        <v>-1000</v>
      </c>
      <c r="G27" s="341">
        <v>9667</v>
      </c>
      <c r="H27" s="342">
        <v>9997</v>
      </c>
      <c r="I27" s="342">
        <f t="shared" si="0"/>
        <v>-330</v>
      </c>
      <c r="J27" s="342">
        <f t="shared" si="1"/>
        <v>330000</v>
      </c>
      <c r="K27" s="343">
        <f t="shared" si="2"/>
        <v>0.33</v>
      </c>
      <c r="L27" s="341">
        <v>20542</v>
      </c>
      <c r="M27" s="342">
        <v>20574</v>
      </c>
      <c r="N27" s="342">
        <f t="shared" si="3"/>
        <v>-32</v>
      </c>
      <c r="O27" s="342">
        <f t="shared" si="4"/>
        <v>32000</v>
      </c>
      <c r="P27" s="343">
        <f t="shared" si="5"/>
        <v>0.032</v>
      </c>
      <c r="Q27" s="469"/>
    </row>
    <row r="28" spans="1:17" ht="15.75" customHeight="1">
      <c r="A28" s="276">
        <v>16</v>
      </c>
      <c r="B28" s="345" t="s">
        <v>17</v>
      </c>
      <c r="C28" s="335">
        <v>4865052</v>
      </c>
      <c r="D28" s="348" t="s">
        <v>12</v>
      </c>
      <c r="E28" s="327" t="s">
        <v>345</v>
      </c>
      <c r="F28" s="335">
        <v>-1000</v>
      </c>
      <c r="G28" s="341">
        <v>17723</v>
      </c>
      <c r="H28" s="342">
        <v>17594</v>
      </c>
      <c r="I28" s="342">
        <f t="shared" si="0"/>
        <v>129</v>
      </c>
      <c r="J28" s="342">
        <f t="shared" si="1"/>
        <v>-129000</v>
      </c>
      <c r="K28" s="343">
        <f t="shared" si="2"/>
        <v>-0.129</v>
      </c>
      <c r="L28" s="341">
        <v>261</v>
      </c>
      <c r="M28" s="342">
        <v>270</v>
      </c>
      <c r="N28" s="342">
        <f t="shared" si="3"/>
        <v>-9</v>
      </c>
      <c r="O28" s="342">
        <f t="shared" si="4"/>
        <v>9000</v>
      </c>
      <c r="P28" s="343">
        <f t="shared" si="5"/>
        <v>0.009</v>
      </c>
      <c r="Q28" s="469"/>
    </row>
    <row r="29" spans="1:17" ht="15.75" customHeight="1">
      <c r="A29" s="276"/>
      <c r="B29" s="346" t="s">
        <v>27</v>
      </c>
      <c r="C29" s="335"/>
      <c r="D29" s="349"/>
      <c r="E29" s="327"/>
      <c r="F29" s="335"/>
      <c r="G29" s="341"/>
      <c r="H29" s="342"/>
      <c r="I29" s="342"/>
      <c r="J29" s="342"/>
      <c r="K29" s="343"/>
      <c r="L29" s="341"/>
      <c r="M29" s="342"/>
      <c r="N29" s="342"/>
      <c r="O29" s="342"/>
      <c r="P29" s="343"/>
      <c r="Q29" s="469"/>
    </row>
    <row r="30" spans="1:17" ht="15.75" customHeight="1">
      <c r="A30" s="276">
        <v>17</v>
      </c>
      <c r="B30" s="345" t="s">
        <v>432</v>
      </c>
      <c r="C30" s="335">
        <v>5295159</v>
      </c>
      <c r="D30" s="348" t="s">
        <v>12</v>
      </c>
      <c r="E30" s="327" t="s">
        <v>345</v>
      </c>
      <c r="F30" s="335">
        <v>400</v>
      </c>
      <c r="G30" s="341">
        <v>97</v>
      </c>
      <c r="H30" s="342">
        <v>97</v>
      </c>
      <c r="I30" s="342">
        <f aca="true" t="shared" si="6" ref="I30:I39">G30-H30</f>
        <v>0</v>
      </c>
      <c r="J30" s="342">
        <f aca="true" t="shared" si="7" ref="J30:J39">$F30*I30</f>
        <v>0</v>
      </c>
      <c r="K30" s="343">
        <f aca="true" t="shared" si="8" ref="K30:K39">J30/1000000</f>
        <v>0</v>
      </c>
      <c r="L30" s="341">
        <v>981012</v>
      </c>
      <c r="M30" s="342">
        <v>981012</v>
      </c>
      <c r="N30" s="342">
        <f aca="true" t="shared" si="9" ref="N30:N39">L30-M30</f>
        <v>0</v>
      </c>
      <c r="O30" s="342">
        <f aca="true" t="shared" si="10" ref="O30:O39">$F30*N30</f>
        <v>0</v>
      </c>
      <c r="P30" s="343">
        <f aca="true" t="shared" si="11" ref="P30:P39">O30/1000000</f>
        <v>0</v>
      </c>
      <c r="Q30" s="517"/>
    </row>
    <row r="31" spans="1:17" ht="15.75" customHeight="1">
      <c r="A31" s="276"/>
      <c r="B31" s="345"/>
      <c r="C31" s="335"/>
      <c r="D31" s="348"/>
      <c r="E31" s="327"/>
      <c r="F31" s="335"/>
      <c r="G31" s="341"/>
      <c r="H31" s="342"/>
      <c r="I31" s="342"/>
      <c r="J31" s="342"/>
      <c r="K31" s="343">
        <v>0</v>
      </c>
      <c r="L31" s="341"/>
      <c r="M31" s="342"/>
      <c r="N31" s="342"/>
      <c r="O31" s="342"/>
      <c r="P31" s="343">
        <v>-0.159</v>
      </c>
      <c r="Q31" s="517" t="s">
        <v>475</v>
      </c>
    </row>
    <row r="32" spans="1:17" ht="15.75" customHeight="1">
      <c r="A32" s="276"/>
      <c r="B32" s="345"/>
      <c r="C32" s="335">
        <v>4864836</v>
      </c>
      <c r="D32" s="348" t="s">
        <v>12</v>
      </c>
      <c r="E32" s="327" t="s">
        <v>345</v>
      </c>
      <c r="F32" s="335">
        <v>1000</v>
      </c>
      <c r="G32" s="341">
        <v>0</v>
      </c>
      <c r="H32" s="342">
        <v>0</v>
      </c>
      <c r="I32" s="342">
        <f>G32-H32</f>
        <v>0</v>
      </c>
      <c r="J32" s="342">
        <f>$F32*I32</f>
        <v>0</v>
      </c>
      <c r="K32" s="343">
        <f>J32/1000000</f>
        <v>0</v>
      </c>
      <c r="L32" s="341">
        <v>999655</v>
      </c>
      <c r="M32" s="342">
        <v>1000000</v>
      </c>
      <c r="N32" s="342">
        <f>L32-M32</f>
        <v>-345</v>
      </c>
      <c r="O32" s="342">
        <f>$F32*N32</f>
        <v>-345000</v>
      </c>
      <c r="P32" s="343">
        <f>O32/1000000</f>
        <v>-0.345</v>
      </c>
      <c r="Q32" s="517" t="s">
        <v>469</v>
      </c>
    </row>
    <row r="33" spans="1:17" ht="15.75" customHeight="1">
      <c r="A33" s="276">
        <v>18</v>
      </c>
      <c r="B33" s="345" t="s">
        <v>28</v>
      </c>
      <c r="C33" s="335">
        <v>4864887</v>
      </c>
      <c r="D33" s="348" t="s">
        <v>12</v>
      </c>
      <c r="E33" s="327" t="s">
        <v>345</v>
      </c>
      <c r="F33" s="335">
        <v>1000</v>
      </c>
      <c r="G33" s="341">
        <v>795</v>
      </c>
      <c r="H33" s="342">
        <v>795</v>
      </c>
      <c r="I33" s="342">
        <f t="shared" si="6"/>
        <v>0</v>
      </c>
      <c r="J33" s="342">
        <f t="shared" si="7"/>
        <v>0</v>
      </c>
      <c r="K33" s="343">
        <f t="shared" si="8"/>
        <v>0</v>
      </c>
      <c r="L33" s="341">
        <v>26148</v>
      </c>
      <c r="M33" s="342">
        <v>26890</v>
      </c>
      <c r="N33" s="342">
        <f t="shared" si="9"/>
        <v>-742</v>
      </c>
      <c r="O33" s="342">
        <f t="shared" si="10"/>
        <v>-742000</v>
      </c>
      <c r="P33" s="343">
        <f t="shared" si="11"/>
        <v>-0.742</v>
      </c>
      <c r="Q33" s="469"/>
    </row>
    <row r="34" spans="1:17" ht="15.75" customHeight="1">
      <c r="A34" s="276">
        <v>19</v>
      </c>
      <c r="B34" s="345" t="s">
        <v>29</v>
      </c>
      <c r="C34" s="335">
        <v>4864880</v>
      </c>
      <c r="D34" s="348" t="s">
        <v>12</v>
      </c>
      <c r="E34" s="327" t="s">
        <v>345</v>
      </c>
      <c r="F34" s="335">
        <v>500</v>
      </c>
      <c r="G34" s="341">
        <v>653</v>
      </c>
      <c r="H34" s="342">
        <v>651</v>
      </c>
      <c r="I34" s="342">
        <f>G34-H34</f>
        <v>2</v>
      </c>
      <c r="J34" s="342">
        <f>$F34*I34</f>
        <v>1000</v>
      </c>
      <c r="K34" s="343">
        <f>J34/1000000</f>
        <v>0.001</v>
      </c>
      <c r="L34" s="341">
        <v>509</v>
      </c>
      <c r="M34" s="342">
        <v>307</v>
      </c>
      <c r="N34" s="342">
        <f>L34-M34</f>
        <v>202</v>
      </c>
      <c r="O34" s="342">
        <f>$F34*N34</f>
        <v>101000</v>
      </c>
      <c r="P34" s="343">
        <f>O34/1000000</f>
        <v>0.101</v>
      </c>
      <c r="Q34" s="469"/>
    </row>
    <row r="35" spans="1:17" ht="15.75" customHeight="1">
      <c r="A35" s="276">
        <v>20</v>
      </c>
      <c r="B35" s="345" t="s">
        <v>30</v>
      </c>
      <c r="C35" s="335">
        <v>4864799</v>
      </c>
      <c r="D35" s="348" t="s">
        <v>12</v>
      </c>
      <c r="E35" s="327" t="s">
        <v>345</v>
      </c>
      <c r="F35" s="335">
        <v>100</v>
      </c>
      <c r="G35" s="341">
        <v>127367</v>
      </c>
      <c r="H35" s="342">
        <v>126855</v>
      </c>
      <c r="I35" s="342">
        <f t="shared" si="6"/>
        <v>512</v>
      </c>
      <c r="J35" s="342">
        <f t="shared" si="7"/>
        <v>51200</v>
      </c>
      <c r="K35" s="343">
        <f t="shared" si="8"/>
        <v>0.0512</v>
      </c>
      <c r="L35" s="341">
        <v>264212</v>
      </c>
      <c r="M35" s="342">
        <v>258504</v>
      </c>
      <c r="N35" s="342">
        <f t="shared" si="9"/>
        <v>5708</v>
      </c>
      <c r="O35" s="342">
        <f t="shared" si="10"/>
        <v>570800</v>
      </c>
      <c r="P35" s="343">
        <f t="shared" si="11"/>
        <v>0.5708</v>
      </c>
      <c r="Q35" s="469"/>
    </row>
    <row r="36" spans="1:17" ht="15.75" customHeight="1">
      <c r="A36" s="276">
        <v>21</v>
      </c>
      <c r="B36" s="345" t="s">
        <v>31</v>
      </c>
      <c r="C36" s="335">
        <v>4864888</v>
      </c>
      <c r="D36" s="348" t="s">
        <v>12</v>
      </c>
      <c r="E36" s="327" t="s">
        <v>345</v>
      </c>
      <c r="F36" s="335">
        <v>1000</v>
      </c>
      <c r="G36" s="341">
        <v>996188</v>
      </c>
      <c r="H36" s="342">
        <v>996178</v>
      </c>
      <c r="I36" s="342">
        <f t="shared" si="6"/>
        <v>10</v>
      </c>
      <c r="J36" s="342">
        <f t="shared" si="7"/>
        <v>10000</v>
      </c>
      <c r="K36" s="343">
        <f t="shared" si="8"/>
        <v>0.01</v>
      </c>
      <c r="L36" s="341">
        <v>990866</v>
      </c>
      <c r="M36" s="342">
        <v>991254</v>
      </c>
      <c r="N36" s="342">
        <f t="shared" si="9"/>
        <v>-388</v>
      </c>
      <c r="O36" s="342">
        <f t="shared" si="10"/>
        <v>-388000</v>
      </c>
      <c r="P36" s="343">
        <f t="shared" si="11"/>
        <v>-0.388</v>
      </c>
      <c r="Q36" s="469"/>
    </row>
    <row r="37" spans="1:17" ht="15.75" customHeight="1">
      <c r="A37" s="276">
        <v>22</v>
      </c>
      <c r="B37" s="345" t="s">
        <v>373</v>
      </c>
      <c r="C37" s="335">
        <v>5128402</v>
      </c>
      <c r="D37" s="348" t="s">
        <v>12</v>
      </c>
      <c r="E37" s="327" t="s">
        <v>345</v>
      </c>
      <c r="F37" s="335">
        <v>1000</v>
      </c>
      <c r="G37" s="341">
        <v>506</v>
      </c>
      <c r="H37" s="342">
        <v>506</v>
      </c>
      <c r="I37" s="342">
        <f t="shared" si="6"/>
        <v>0</v>
      </c>
      <c r="J37" s="342">
        <f t="shared" si="7"/>
        <v>0</v>
      </c>
      <c r="K37" s="343">
        <f t="shared" si="8"/>
        <v>0</v>
      </c>
      <c r="L37" s="341">
        <v>999738</v>
      </c>
      <c r="M37" s="342">
        <v>999893</v>
      </c>
      <c r="N37" s="342">
        <f t="shared" si="9"/>
        <v>-155</v>
      </c>
      <c r="O37" s="342">
        <f t="shared" si="10"/>
        <v>-155000</v>
      </c>
      <c r="P37" s="343">
        <f t="shared" si="11"/>
        <v>-0.155</v>
      </c>
      <c r="Q37" s="480" t="s">
        <v>473</v>
      </c>
    </row>
    <row r="38" spans="1:17" ht="15.75" customHeight="1">
      <c r="A38" s="276"/>
      <c r="B38" s="345"/>
      <c r="C38" s="335"/>
      <c r="D38" s="348"/>
      <c r="E38" s="327"/>
      <c r="F38" s="335"/>
      <c r="G38" s="341"/>
      <c r="H38" s="342"/>
      <c r="I38" s="342"/>
      <c r="J38" s="342"/>
      <c r="K38" s="343">
        <v>0</v>
      </c>
      <c r="L38" s="341"/>
      <c r="M38" s="342"/>
      <c r="N38" s="342"/>
      <c r="O38" s="342"/>
      <c r="P38" s="343">
        <v>-0.093</v>
      </c>
      <c r="Q38" s="782" t="s">
        <v>475</v>
      </c>
    </row>
    <row r="39" spans="1:16" ht="15.75" customHeight="1">
      <c r="A39" s="276">
        <v>23</v>
      </c>
      <c r="B39" s="345" t="s">
        <v>413</v>
      </c>
      <c r="C39" s="335">
        <v>5295124</v>
      </c>
      <c r="D39" s="348" t="s">
        <v>12</v>
      </c>
      <c r="E39" s="327" t="s">
        <v>345</v>
      </c>
      <c r="F39" s="335">
        <v>100</v>
      </c>
      <c r="G39" s="341">
        <v>73865</v>
      </c>
      <c r="H39" s="342">
        <v>72640</v>
      </c>
      <c r="I39" s="342">
        <f t="shared" si="6"/>
        <v>1225</v>
      </c>
      <c r="J39" s="342">
        <f t="shared" si="7"/>
        <v>122500</v>
      </c>
      <c r="K39" s="343">
        <f t="shared" si="8"/>
        <v>0.1225</v>
      </c>
      <c r="L39" s="341">
        <v>10564</v>
      </c>
      <c r="M39" s="342">
        <v>8199</v>
      </c>
      <c r="N39" s="342">
        <f t="shared" si="9"/>
        <v>2365</v>
      </c>
      <c r="O39" s="342">
        <f t="shared" si="10"/>
        <v>236500</v>
      </c>
      <c r="P39" s="343">
        <f t="shared" si="11"/>
        <v>0.2365</v>
      </c>
    </row>
    <row r="40" spans="1:17" ht="15.75" customHeight="1">
      <c r="A40" s="276"/>
      <c r="B40" s="347" t="s">
        <v>32</v>
      </c>
      <c r="C40" s="335"/>
      <c r="D40" s="348"/>
      <c r="E40" s="327"/>
      <c r="F40" s="335"/>
      <c r="G40" s="341"/>
      <c r="H40" s="342"/>
      <c r="I40" s="342"/>
      <c r="J40" s="342"/>
      <c r="K40" s="343"/>
      <c r="L40" s="341"/>
      <c r="M40" s="342"/>
      <c r="N40" s="342"/>
      <c r="O40" s="342"/>
      <c r="P40" s="343"/>
      <c r="Q40" s="469"/>
    </row>
    <row r="41" spans="1:17" ht="15.75" customHeight="1">
      <c r="A41" s="276">
        <v>24</v>
      </c>
      <c r="B41" s="345" t="s">
        <v>370</v>
      </c>
      <c r="C41" s="335">
        <v>4865057</v>
      </c>
      <c r="D41" s="348" t="s">
        <v>12</v>
      </c>
      <c r="E41" s="327" t="s">
        <v>345</v>
      </c>
      <c r="F41" s="335">
        <v>1000</v>
      </c>
      <c r="G41" s="341">
        <v>625793</v>
      </c>
      <c r="H41" s="342">
        <v>625969</v>
      </c>
      <c r="I41" s="342">
        <f>G41-H41</f>
        <v>-176</v>
      </c>
      <c r="J41" s="342">
        <f>$F41*I41</f>
        <v>-176000</v>
      </c>
      <c r="K41" s="343">
        <f>J41/1000000</f>
        <v>-0.176</v>
      </c>
      <c r="L41" s="341">
        <v>796080</v>
      </c>
      <c r="M41" s="342">
        <v>796080</v>
      </c>
      <c r="N41" s="342">
        <f>L41-M41</f>
        <v>0</v>
      </c>
      <c r="O41" s="342">
        <f>$F41*N41</f>
        <v>0</v>
      </c>
      <c r="P41" s="343">
        <f>O41/1000000</f>
        <v>0</v>
      </c>
      <c r="Q41" s="480"/>
    </row>
    <row r="42" spans="1:17" ht="15.75" customHeight="1">
      <c r="A42" s="276">
        <v>25</v>
      </c>
      <c r="B42" s="345" t="s">
        <v>371</v>
      </c>
      <c r="C42" s="335">
        <v>4865058</v>
      </c>
      <c r="D42" s="348" t="s">
        <v>12</v>
      </c>
      <c r="E42" s="327" t="s">
        <v>345</v>
      </c>
      <c r="F42" s="335">
        <v>1000</v>
      </c>
      <c r="G42" s="341">
        <v>611759</v>
      </c>
      <c r="H42" s="342">
        <v>613353</v>
      </c>
      <c r="I42" s="342">
        <f>G42-H42</f>
        <v>-1594</v>
      </c>
      <c r="J42" s="342">
        <f>$F42*I42</f>
        <v>-1594000</v>
      </c>
      <c r="K42" s="343">
        <f>J42/1000000</f>
        <v>-1.594</v>
      </c>
      <c r="L42" s="341">
        <v>829250</v>
      </c>
      <c r="M42" s="342">
        <v>829250</v>
      </c>
      <c r="N42" s="342">
        <f>L42-M42</f>
        <v>0</v>
      </c>
      <c r="O42" s="342">
        <f>$F42*N42</f>
        <v>0</v>
      </c>
      <c r="P42" s="343">
        <f>O42/1000000</f>
        <v>0</v>
      </c>
      <c r="Q42" s="480"/>
    </row>
    <row r="43" spans="1:17" ht="15.75" customHeight="1">
      <c r="A43" s="276">
        <v>26</v>
      </c>
      <c r="B43" s="345" t="s">
        <v>33</v>
      </c>
      <c r="C43" s="335">
        <v>4902506</v>
      </c>
      <c r="D43" s="348" t="s">
        <v>12</v>
      </c>
      <c r="E43" s="327" t="s">
        <v>345</v>
      </c>
      <c r="F43" s="335">
        <v>400</v>
      </c>
      <c r="G43" s="341">
        <v>413</v>
      </c>
      <c r="H43" s="277">
        <v>613</v>
      </c>
      <c r="I43" s="277">
        <f>G43-H43</f>
        <v>-200</v>
      </c>
      <c r="J43" s="277">
        <f>$F43*I43</f>
        <v>-80000</v>
      </c>
      <c r="K43" s="757">
        <f>J43/1000000</f>
        <v>-0.08</v>
      </c>
      <c r="L43" s="341">
        <v>999020</v>
      </c>
      <c r="M43" s="277">
        <v>999053</v>
      </c>
      <c r="N43" s="277">
        <f>L43-M43</f>
        <v>-33</v>
      </c>
      <c r="O43" s="277">
        <f>$F43*N43</f>
        <v>-13200</v>
      </c>
      <c r="P43" s="757">
        <f>O43/1000000</f>
        <v>-0.0132</v>
      </c>
      <c r="Q43" s="517"/>
    </row>
    <row r="44" spans="1:17" ht="15.75" customHeight="1">
      <c r="A44" s="276">
        <v>27</v>
      </c>
      <c r="B44" s="345" t="s">
        <v>34</v>
      </c>
      <c r="C44" s="335">
        <v>5128405</v>
      </c>
      <c r="D44" s="348" t="s">
        <v>12</v>
      </c>
      <c r="E44" s="327" t="s">
        <v>345</v>
      </c>
      <c r="F44" s="335">
        <v>500</v>
      </c>
      <c r="G44" s="341">
        <v>5978</v>
      </c>
      <c r="H44" s="342">
        <v>5957</v>
      </c>
      <c r="I44" s="342">
        <f>G44-H44</f>
        <v>21</v>
      </c>
      <c r="J44" s="342">
        <f>$F44*I44</f>
        <v>10500</v>
      </c>
      <c r="K44" s="343">
        <f>J44/1000000</f>
        <v>0.0105</v>
      </c>
      <c r="L44" s="341">
        <v>2316</v>
      </c>
      <c r="M44" s="342">
        <v>2408</v>
      </c>
      <c r="N44" s="342">
        <f>L44-M44</f>
        <v>-92</v>
      </c>
      <c r="O44" s="342">
        <f>$F44*N44</f>
        <v>-46000</v>
      </c>
      <c r="P44" s="343">
        <f>O44/1000000</f>
        <v>-0.046</v>
      </c>
      <c r="Q44" s="469"/>
    </row>
    <row r="45" spans="1:17" ht="16.5" customHeight="1">
      <c r="A45" s="276"/>
      <c r="B45" s="346" t="s">
        <v>35</v>
      </c>
      <c r="C45" s="335"/>
      <c r="D45" s="349"/>
      <c r="E45" s="327"/>
      <c r="F45" s="335"/>
      <c r="G45" s="341"/>
      <c r="H45" s="342"/>
      <c r="I45" s="342"/>
      <c r="J45" s="342"/>
      <c r="K45" s="343"/>
      <c r="L45" s="341"/>
      <c r="M45" s="342"/>
      <c r="N45" s="342"/>
      <c r="O45" s="342"/>
      <c r="P45" s="343"/>
      <c r="Q45" s="469"/>
    </row>
    <row r="46" spans="1:17" ht="15" customHeight="1">
      <c r="A46" s="276">
        <v>28</v>
      </c>
      <c r="B46" s="345" t="s">
        <v>36</v>
      </c>
      <c r="C46" s="335">
        <v>4865041</v>
      </c>
      <c r="D46" s="348" t="s">
        <v>12</v>
      </c>
      <c r="E46" s="327" t="s">
        <v>345</v>
      </c>
      <c r="F46" s="335">
        <v>-1000</v>
      </c>
      <c r="G46" s="341">
        <v>259</v>
      </c>
      <c r="H46" s="342">
        <v>279</v>
      </c>
      <c r="I46" s="342">
        <f>G46-H46</f>
        <v>-20</v>
      </c>
      <c r="J46" s="342">
        <f>$F46*I46</f>
        <v>20000</v>
      </c>
      <c r="K46" s="343">
        <f>J46/1000000</f>
        <v>0.02</v>
      </c>
      <c r="L46" s="341">
        <v>999223</v>
      </c>
      <c r="M46" s="342">
        <v>999826</v>
      </c>
      <c r="N46" s="342">
        <f>L46-M46</f>
        <v>-603</v>
      </c>
      <c r="O46" s="342">
        <f>$F46*N46</f>
        <v>603000</v>
      </c>
      <c r="P46" s="343">
        <f>O46/1000000</f>
        <v>0.603</v>
      </c>
      <c r="Q46" s="469"/>
    </row>
    <row r="47" spans="1:17" ht="13.5" customHeight="1">
      <c r="A47" s="276">
        <v>29</v>
      </c>
      <c r="B47" s="345" t="s">
        <v>16</v>
      </c>
      <c r="C47" s="335">
        <v>4865036</v>
      </c>
      <c r="D47" s="348" t="s">
        <v>12</v>
      </c>
      <c r="E47" s="327" t="s">
        <v>345</v>
      </c>
      <c r="F47" s="335">
        <v>-1000</v>
      </c>
      <c r="G47" s="341">
        <v>15688</v>
      </c>
      <c r="H47" s="342">
        <v>15489</v>
      </c>
      <c r="I47" s="342">
        <f>G47-H47</f>
        <v>199</v>
      </c>
      <c r="J47" s="342">
        <f>$F47*I47</f>
        <v>-199000</v>
      </c>
      <c r="K47" s="343">
        <f>J47/1000000</f>
        <v>-0.199</v>
      </c>
      <c r="L47" s="341">
        <v>996820</v>
      </c>
      <c r="M47" s="342">
        <v>996895</v>
      </c>
      <c r="N47" s="342">
        <f>L47-M47</f>
        <v>-75</v>
      </c>
      <c r="O47" s="342">
        <f>$F47*N47</f>
        <v>75000</v>
      </c>
      <c r="P47" s="343">
        <f>O47/1000000</f>
        <v>0.075</v>
      </c>
      <c r="Q47" s="466"/>
    </row>
    <row r="48" spans="1:17" ht="13.5" customHeight="1">
      <c r="A48" s="277">
        <v>30</v>
      </c>
      <c r="B48" s="345" t="s">
        <v>17</v>
      </c>
      <c r="C48" s="335">
        <v>5295168</v>
      </c>
      <c r="D48" s="348" t="s">
        <v>12</v>
      </c>
      <c r="E48" s="327" t="s">
        <v>345</v>
      </c>
      <c r="F48" s="335">
        <v>-1000</v>
      </c>
      <c r="G48" s="341">
        <v>18889</v>
      </c>
      <c r="H48" s="342">
        <v>18889</v>
      </c>
      <c r="I48" s="342">
        <f>G48-H48</f>
        <v>0</v>
      </c>
      <c r="J48" s="342">
        <f>$F48*I48</f>
        <v>0</v>
      </c>
      <c r="K48" s="343">
        <f>J48/1000000</f>
        <v>0</v>
      </c>
      <c r="L48" s="341">
        <v>497</v>
      </c>
      <c r="M48" s="342">
        <v>497</v>
      </c>
      <c r="N48" s="342">
        <f>L48-M48</f>
        <v>0</v>
      </c>
      <c r="O48" s="342">
        <f>$F48*N48</f>
        <v>0</v>
      </c>
      <c r="P48" s="343">
        <f>O48/1000000</f>
        <v>0</v>
      </c>
      <c r="Q48" s="466"/>
    </row>
    <row r="49" spans="2:17" ht="14.25" customHeight="1">
      <c r="B49" s="346" t="s">
        <v>37</v>
      </c>
      <c r="C49" s="335"/>
      <c r="D49" s="349"/>
      <c r="E49" s="327"/>
      <c r="F49" s="335"/>
      <c r="G49" s="341"/>
      <c r="H49" s="342"/>
      <c r="I49" s="342"/>
      <c r="J49" s="342"/>
      <c r="K49" s="343"/>
      <c r="L49" s="341"/>
      <c r="M49" s="342"/>
      <c r="N49" s="342"/>
      <c r="O49" s="342"/>
      <c r="P49" s="343"/>
      <c r="Q49" s="469"/>
    </row>
    <row r="50" spans="1:17" ht="15.75" customHeight="1">
      <c r="A50" s="276">
        <v>31</v>
      </c>
      <c r="B50" s="345" t="s">
        <v>38</v>
      </c>
      <c r="C50" s="335">
        <v>4864989</v>
      </c>
      <c r="D50" s="348" t="s">
        <v>12</v>
      </c>
      <c r="E50" s="327" t="s">
        <v>345</v>
      </c>
      <c r="F50" s="335">
        <v>-1000</v>
      </c>
      <c r="G50" s="341">
        <v>11024</v>
      </c>
      <c r="H50" s="342">
        <v>10845</v>
      </c>
      <c r="I50" s="342">
        <f>G50-H50</f>
        <v>179</v>
      </c>
      <c r="J50" s="342">
        <f>$F50*I50</f>
        <v>-179000</v>
      </c>
      <c r="K50" s="343">
        <f>J50/1000000</f>
        <v>-0.179</v>
      </c>
      <c r="L50" s="341">
        <v>999336</v>
      </c>
      <c r="M50" s="342">
        <v>999252</v>
      </c>
      <c r="N50" s="342">
        <f>L50-M50</f>
        <v>84</v>
      </c>
      <c r="O50" s="342">
        <f>$F50*N50</f>
        <v>-84000</v>
      </c>
      <c r="P50" s="343">
        <f>O50/1000000</f>
        <v>-0.084</v>
      </c>
      <c r="Q50" s="469"/>
    </row>
    <row r="51" spans="1:17" ht="15.75" customHeight="1">
      <c r="A51" s="276"/>
      <c r="B51" s="345"/>
      <c r="C51" s="335"/>
      <c r="D51" s="348"/>
      <c r="E51" s="327"/>
      <c r="F51" s="335"/>
      <c r="G51" s="341"/>
      <c r="H51" s="342"/>
      <c r="I51" s="342"/>
      <c r="J51" s="342"/>
      <c r="K51" s="343"/>
      <c r="L51" s="341"/>
      <c r="M51" s="342"/>
      <c r="N51" s="342"/>
      <c r="O51" s="342"/>
      <c r="P51" s="343"/>
      <c r="Q51" s="469"/>
    </row>
    <row r="52" spans="1:17" ht="15.75" customHeight="1">
      <c r="A52" s="276"/>
      <c r="B52" s="346" t="s">
        <v>381</v>
      </c>
      <c r="C52" s="335"/>
      <c r="D52" s="348"/>
      <c r="E52" s="327"/>
      <c r="F52" s="335"/>
      <c r="G52" s="341"/>
      <c r="H52" s="342"/>
      <c r="I52" s="342"/>
      <c r="J52" s="342"/>
      <c r="K52" s="343"/>
      <c r="L52" s="341"/>
      <c r="M52" s="342"/>
      <c r="N52" s="342"/>
      <c r="O52" s="342"/>
      <c r="P52" s="343"/>
      <c r="Q52" s="469"/>
    </row>
    <row r="53" spans="1:17" ht="15.75" customHeight="1">
      <c r="A53" s="276">
        <v>32</v>
      </c>
      <c r="B53" s="345" t="s">
        <v>431</v>
      </c>
      <c r="C53" s="335">
        <v>4864973</v>
      </c>
      <c r="D53" s="348" t="s">
        <v>12</v>
      </c>
      <c r="E53" s="327" t="s">
        <v>345</v>
      </c>
      <c r="F53" s="335">
        <v>-2000</v>
      </c>
      <c r="G53" s="341">
        <v>1854</v>
      </c>
      <c r="H53" s="342">
        <v>1685</v>
      </c>
      <c r="I53" s="342">
        <f>G53-H53</f>
        <v>169</v>
      </c>
      <c r="J53" s="342">
        <f>$F53*I53</f>
        <v>-338000</v>
      </c>
      <c r="K53" s="343">
        <f>J53/1000000</f>
        <v>-0.338</v>
      </c>
      <c r="L53" s="341">
        <v>999996</v>
      </c>
      <c r="M53" s="342">
        <v>999965</v>
      </c>
      <c r="N53" s="342">
        <f>L53-M53</f>
        <v>31</v>
      </c>
      <c r="O53" s="342">
        <f>$F53*N53</f>
        <v>-62000</v>
      </c>
      <c r="P53" s="343">
        <f>O53/1000000</f>
        <v>-0.062</v>
      </c>
      <c r="Q53" s="469" t="s">
        <v>450</v>
      </c>
    </row>
    <row r="54" spans="1:17" ht="18.75" customHeight="1">
      <c r="A54" s="276">
        <v>33</v>
      </c>
      <c r="B54" s="345" t="s">
        <v>388</v>
      </c>
      <c r="C54" s="335">
        <v>4864992</v>
      </c>
      <c r="D54" s="348" t="s">
        <v>12</v>
      </c>
      <c r="E54" s="327" t="s">
        <v>345</v>
      </c>
      <c r="F54" s="335">
        <v>-1000</v>
      </c>
      <c r="G54" s="341">
        <v>19986</v>
      </c>
      <c r="H54" s="342">
        <v>19766</v>
      </c>
      <c r="I54" s="342">
        <f>G54-H54</f>
        <v>220</v>
      </c>
      <c r="J54" s="342">
        <f>$F54*I54</f>
        <v>-220000</v>
      </c>
      <c r="K54" s="343">
        <f>J54/1000000</f>
        <v>-0.22</v>
      </c>
      <c r="L54" s="341">
        <v>998827</v>
      </c>
      <c r="M54" s="342">
        <v>998725</v>
      </c>
      <c r="N54" s="342">
        <f>L54-M54</f>
        <v>102</v>
      </c>
      <c r="O54" s="342">
        <f>$F54*N54</f>
        <v>-102000</v>
      </c>
      <c r="P54" s="343">
        <f>O54/1000000</f>
        <v>-0.102</v>
      </c>
      <c r="Q54" s="758"/>
    </row>
    <row r="55" spans="1:17" ht="15.75" customHeight="1">
      <c r="A55" s="276">
        <v>34</v>
      </c>
      <c r="B55" s="345" t="s">
        <v>382</v>
      </c>
      <c r="C55" s="335">
        <v>4864981</v>
      </c>
      <c r="D55" s="348" t="s">
        <v>12</v>
      </c>
      <c r="E55" s="327" t="s">
        <v>345</v>
      </c>
      <c r="F55" s="335">
        <v>-1000</v>
      </c>
      <c r="G55" s="341">
        <v>42121</v>
      </c>
      <c r="H55" s="342">
        <v>41610</v>
      </c>
      <c r="I55" s="342">
        <f>G55-H55</f>
        <v>511</v>
      </c>
      <c r="J55" s="342">
        <f>$F55*I55</f>
        <v>-511000</v>
      </c>
      <c r="K55" s="343">
        <f>J55/1000000</f>
        <v>-0.511</v>
      </c>
      <c r="L55" s="341">
        <v>1923</v>
      </c>
      <c r="M55" s="342">
        <v>1628</v>
      </c>
      <c r="N55" s="342">
        <f>L55-M55</f>
        <v>295</v>
      </c>
      <c r="O55" s="342">
        <f>$F55*N55</f>
        <v>-295000</v>
      </c>
      <c r="P55" s="343">
        <f>O55/1000000</f>
        <v>-0.295</v>
      </c>
      <c r="Q55" s="758"/>
    </row>
    <row r="56" spans="1:17" ht="12" customHeight="1">
      <c r="A56" s="276"/>
      <c r="B56" s="347" t="s">
        <v>402</v>
      </c>
      <c r="C56" s="335"/>
      <c r="D56" s="348"/>
      <c r="E56" s="327"/>
      <c r="F56" s="335"/>
      <c r="G56" s="341"/>
      <c r="H56" s="342"/>
      <c r="I56" s="342"/>
      <c r="J56" s="342"/>
      <c r="K56" s="343"/>
      <c r="L56" s="341"/>
      <c r="M56" s="342"/>
      <c r="N56" s="342"/>
      <c r="O56" s="342"/>
      <c r="P56" s="343"/>
      <c r="Q56" s="470"/>
    </row>
    <row r="57" spans="1:17" ht="15.75" customHeight="1">
      <c r="A57" s="276">
        <v>35</v>
      </c>
      <c r="B57" s="345" t="s">
        <v>15</v>
      </c>
      <c r="C57" s="335">
        <v>5128463</v>
      </c>
      <c r="D57" s="348" t="s">
        <v>12</v>
      </c>
      <c r="E57" s="327" t="s">
        <v>345</v>
      </c>
      <c r="F57" s="335">
        <v>-1000</v>
      </c>
      <c r="G57" s="341">
        <v>12321</v>
      </c>
      <c r="H57" s="342">
        <v>12020</v>
      </c>
      <c r="I57" s="342">
        <f>G57-H57</f>
        <v>301</v>
      </c>
      <c r="J57" s="342">
        <f>$F57*I57</f>
        <v>-301000</v>
      </c>
      <c r="K57" s="343">
        <f>J57/1000000</f>
        <v>-0.301</v>
      </c>
      <c r="L57" s="341">
        <v>998406</v>
      </c>
      <c r="M57" s="342">
        <v>998414</v>
      </c>
      <c r="N57" s="342">
        <f>L57-M57</f>
        <v>-8</v>
      </c>
      <c r="O57" s="342">
        <f>$F57*N57</f>
        <v>8000</v>
      </c>
      <c r="P57" s="343">
        <f>O57/1000000</f>
        <v>0.008</v>
      </c>
      <c r="Q57" s="470"/>
    </row>
    <row r="58" spans="1:17" ht="18.75" customHeight="1">
      <c r="A58" s="276">
        <v>36</v>
      </c>
      <c r="B58" s="345" t="s">
        <v>16</v>
      </c>
      <c r="C58" s="335">
        <v>5128468</v>
      </c>
      <c r="D58" s="348" t="s">
        <v>12</v>
      </c>
      <c r="E58" s="327" t="s">
        <v>345</v>
      </c>
      <c r="F58" s="335">
        <v>-1000</v>
      </c>
      <c r="G58" s="341">
        <v>5168</v>
      </c>
      <c r="H58" s="342">
        <v>4924</v>
      </c>
      <c r="I58" s="342">
        <f>G58-H58</f>
        <v>244</v>
      </c>
      <c r="J58" s="342">
        <f>$F58*I58</f>
        <v>-244000</v>
      </c>
      <c r="K58" s="343">
        <f>J58/1000000</f>
        <v>-0.244</v>
      </c>
      <c r="L58" s="341">
        <v>17</v>
      </c>
      <c r="M58" s="342">
        <v>0</v>
      </c>
      <c r="N58" s="342">
        <f>L58-M58</f>
        <v>17</v>
      </c>
      <c r="O58" s="342">
        <f>$F58*N58</f>
        <v>-17000</v>
      </c>
      <c r="P58" s="343">
        <f>O58/1000000</f>
        <v>-0.017</v>
      </c>
      <c r="Q58" s="476"/>
    </row>
    <row r="59" spans="1:17" ht="15" customHeight="1">
      <c r="A59" s="276"/>
      <c r="B59" s="347" t="s">
        <v>406</v>
      </c>
      <c r="C59" s="335"/>
      <c r="D59" s="348"/>
      <c r="E59" s="327"/>
      <c r="F59" s="335"/>
      <c r="G59" s="341"/>
      <c r="H59" s="342"/>
      <c r="I59" s="342"/>
      <c r="J59" s="342"/>
      <c r="K59" s="343"/>
      <c r="L59" s="341"/>
      <c r="M59" s="342"/>
      <c r="N59" s="342"/>
      <c r="O59" s="342"/>
      <c r="P59" s="343"/>
      <c r="Q59" s="476"/>
    </row>
    <row r="60" spans="1:17" ht="15.75" customHeight="1">
      <c r="A60" s="276">
        <v>37</v>
      </c>
      <c r="B60" s="345" t="s">
        <v>15</v>
      </c>
      <c r="C60" s="335">
        <v>4864903</v>
      </c>
      <c r="D60" s="348" t="s">
        <v>12</v>
      </c>
      <c r="E60" s="327" t="s">
        <v>345</v>
      </c>
      <c r="F60" s="335">
        <v>-1000</v>
      </c>
      <c r="G60" s="341">
        <v>993354</v>
      </c>
      <c r="H60" s="342">
        <v>993176</v>
      </c>
      <c r="I60" s="342">
        <f>G60-H60</f>
        <v>178</v>
      </c>
      <c r="J60" s="342">
        <f>$F60*I60</f>
        <v>-178000</v>
      </c>
      <c r="K60" s="343">
        <f>J60/1000000</f>
        <v>-0.178</v>
      </c>
      <c r="L60" s="341">
        <v>998727</v>
      </c>
      <c r="M60" s="342">
        <v>998743</v>
      </c>
      <c r="N60" s="342">
        <f>L60-M60</f>
        <v>-16</v>
      </c>
      <c r="O60" s="342">
        <f>$F60*N60</f>
        <v>16000</v>
      </c>
      <c r="P60" s="343">
        <f>O60/1000000</f>
        <v>0.016</v>
      </c>
      <c r="Q60" s="466"/>
    </row>
    <row r="61" spans="1:17" ht="15" customHeight="1">
      <c r="A61" s="276">
        <v>38</v>
      </c>
      <c r="B61" s="345" t="s">
        <v>16</v>
      </c>
      <c r="C61" s="335">
        <v>4864946</v>
      </c>
      <c r="D61" s="348" t="s">
        <v>12</v>
      </c>
      <c r="E61" s="327" t="s">
        <v>345</v>
      </c>
      <c r="F61" s="335">
        <v>-1000</v>
      </c>
      <c r="G61" s="341">
        <v>16415</v>
      </c>
      <c r="H61" s="342">
        <v>17624</v>
      </c>
      <c r="I61" s="342">
        <f>G61-H61</f>
        <v>-1209</v>
      </c>
      <c r="J61" s="342">
        <f>$F61*I61</f>
        <v>1209000</v>
      </c>
      <c r="K61" s="343">
        <f>J61/1000000</f>
        <v>1.209</v>
      </c>
      <c r="L61" s="341">
        <v>1398</v>
      </c>
      <c r="M61" s="342">
        <v>1398</v>
      </c>
      <c r="N61" s="342">
        <f>L61-M61</f>
        <v>0</v>
      </c>
      <c r="O61" s="342">
        <f>$F61*N61</f>
        <v>0</v>
      </c>
      <c r="P61" s="343">
        <f>O61/1000000</f>
        <v>0</v>
      </c>
      <c r="Q61" s="466"/>
    </row>
    <row r="62" spans="1:17" ht="14.25" customHeight="1">
      <c r="A62" s="276"/>
      <c r="B62" s="347" t="s">
        <v>380</v>
      </c>
      <c r="C62" s="335"/>
      <c r="D62" s="348"/>
      <c r="E62" s="327"/>
      <c r="F62" s="335"/>
      <c r="G62" s="341"/>
      <c r="H62" s="342"/>
      <c r="I62" s="342"/>
      <c r="J62" s="342"/>
      <c r="K62" s="343"/>
      <c r="L62" s="341"/>
      <c r="M62" s="342"/>
      <c r="N62" s="342"/>
      <c r="O62" s="342"/>
      <c r="P62" s="343"/>
      <c r="Q62" s="469"/>
    </row>
    <row r="63" spans="1:17" ht="14.25" customHeight="1">
      <c r="A63" s="276"/>
      <c r="B63" s="347" t="s">
        <v>43</v>
      </c>
      <c r="C63" s="335"/>
      <c r="D63" s="348"/>
      <c r="E63" s="327"/>
      <c r="F63" s="335"/>
      <c r="G63" s="341"/>
      <c r="H63" s="342"/>
      <c r="I63" s="342"/>
      <c r="J63" s="342"/>
      <c r="K63" s="343"/>
      <c r="L63" s="341"/>
      <c r="M63" s="342"/>
      <c r="N63" s="342"/>
      <c r="O63" s="342"/>
      <c r="P63" s="343"/>
      <c r="Q63" s="469"/>
    </row>
    <row r="64" spans="1:17" ht="15.75" customHeight="1">
      <c r="A64" s="277">
        <v>39</v>
      </c>
      <c r="B64" s="345" t="s">
        <v>44</v>
      </c>
      <c r="C64" s="335">
        <v>4864843</v>
      </c>
      <c r="D64" s="348" t="s">
        <v>12</v>
      </c>
      <c r="E64" s="327" t="s">
        <v>345</v>
      </c>
      <c r="F64" s="335">
        <v>1000</v>
      </c>
      <c r="G64" s="341">
        <v>1965</v>
      </c>
      <c r="H64" s="277">
        <v>1940</v>
      </c>
      <c r="I64" s="342">
        <f>G64-H64</f>
        <v>25</v>
      </c>
      <c r="J64" s="342">
        <f>$F64*I64</f>
        <v>25000</v>
      </c>
      <c r="K64" s="343">
        <f>J64/1000000</f>
        <v>0.025</v>
      </c>
      <c r="L64" s="341">
        <v>27262</v>
      </c>
      <c r="M64" s="277">
        <v>27183</v>
      </c>
      <c r="N64" s="342">
        <f>L64-M64</f>
        <v>79</v>
      </c>
      <c r="O64" s="342">
        <f>$F64*N64</f>
        <v>79000</v>
      </c>
      <c r="P64" s="343">
        <f>O64/1000000</f>
        <v>0.079</v>
      </c>
      <c r="Q64" s="469"/>
    </row>
    <row r="65" spans="1:17" s="522" customFormat="1" ht="15.75" customHeight="1" thickBot="1">
      <c r="A65" s="322">
        <v>40</v>
      </c>
      <c r="B65" s="345" t="s">
        <v>45</v>
      </c>
      <c r="C65" s="315">
        <v>5295123</v>
      </c>
      <c r="D65" s="260" t="s">
        <v>12</v>
      </c>
      <c r="E65" s="261" t="s">
        <v>345</v>
      </c>
      <c r="F65" s="502">
        <v>100</v>
      </c>
      <c r="G65" s="341">
        <v>3615</v>
      </c>
      <c r="H65" s="277">
        <v>3478</v>
      </c>
      <c r="I65" s="342">
        <f>G65-H65</f>
        <v>137</v>
      </c>
      <c r="J65" s="342">
        <f>$F65*I65</f>
        <v>13700</v>
      </c>
      <c r="K65" s="343">
        <f>J65/1000000</f>
        <v>0.0137</v>
      </c>
      <c r="L65" s="341">
        <v>23960</v>
      </c>
      <c r="M65" s="277">
        <v>24208</v>
      </c>
      <c r="N65" s="342">
        <f>L65-M65</f>
        <v>-248</v>
      </c>
      <c r="O65" s="342">
        <f>$F65*N65</f>
        <v>-24800</v>
      </c>
      <c r="P65" s="343">
        <f>O65/1000000</f>
        <v>-0.0248</v>
      </c>
      <c r="Q65" s="503"/>
    </row>
    <row r="66" spans="1:17" ht="21.75" customHeight="1" thickBot="1" thickTop="1">
      <c r="A66" s="277"/>
      <c r="B66" s="501" t="s">
        <v>310</v>
      </c>
      <c r="C66" s="39"/>
      <c r="D66" s="349"/>
      <c r="E66" s="327"/>
      <c r="F66" s="39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582" t="str">
        <f>Q1</f>
        <v>APRIL-2017</v>
      </c>
    </row>
    <row r="67" spans="1:17" ht="15.75" customHeight="1" thickTop="1">
      <c r="A67" s="275"/>
      <c r="B67" s="344" t="s">
        <v>46</v>
      </c>
      <c r="C67" s="325"/>
      <c r="D67" s="350"/>
      <c r="E67" s="350"/>
      <c r="F67" s="325"/>
      <c r="G67" s="583"/>
      <c r="H67" s="584"/>
      <c r="I67" s="584"/>
      <c r="J67" s="584"/>
      <c r="K67" s="585"/>
      <c r="L67" s="583"/>
      <c r="M67" s="584"/>
      <c r="N67" s="584"/>
      <c r="O67" s="584"/>
      <c r="P67" s="585"/>
      <c r="Q67" s="586"/>
    </row>
    <row r="68" spans="1:17" ht="15.75" customHeight="1">
      <c r="A68" s="276">
        <v>41</v>
      </c>
      <c r="B68" s="526" t="s">
        <v>83</v>
      </c>
      <c r="C68" s="335">
        <v>4865169</v>
      </c>
      <c r="D68" s="349" t="s">
        <v>12</v>
      </c>
      <c r="E68" s="327" t="s">
        <v>345</v>
      </c>
      <c r="F68" s="335">
        <v>1000</v>
      </c>
      <c r="G68" s="341">
        <v>1360</v>
      </c>
      <c r="H68" s="342">
        <v>1360</v>
      </c>
      <c r="I68" s="342">
        <f>G68-H68</f>
        <v>0</v>
      </c>
      <c r="J68" s="342">
        <f>$F68*I68</f>
        <v>0</v>
      </c>
      <c r="K68" s="343">
        <f>J68/1000000</f>
        <v>0</v>
      </c>
      <c r="L68" s="341">
        <v>61309</v>
      </c>
      <c r="M68" s="342">
        <v>61309</v>
      </c>
      <c r="N68" s="342">
        <f>L68-M68</f>
        <v>0</v>
      </c>
      <c r="O68" s="342">
        <f>$F68*N68</f>
        <v>0</v>
      </c>
      <c r="P68" s="343">
        <f>O68/1000000</f>
        <v>0</v>
      </c>
      <c r="Q68" s="469"/>
    </row>
    <row r="69" spans="1:17" ht="15.75" customHeight="1">
      <c r="A69" s="276"/>
      <c r="B69" s="346" t="s">
        <v>307</v>
      </c>
      <c r="C69" s="335"/>
      <c r="D69" s="349"/>
      <c r="E69" s="327"/>
      <c r="F69" s="335"/>
      <c r="G69" s="341"/>
      <c r="H69" s="342"/>
      <c r="I69" s="342"/>
      <c r="J69" s="342"/>
      <c r="K69" s="343"/>
      <c r="L69" s="341"/>
      <c r="M69" s="342"/>
      <c r="N69" s="342"/>
      <c r="O69" s="342"/>
      <c r="P69" s="343"/>
      <c r="Q69" s="469"/>
    </row>
    <row r="70" spans="1:17" ht="15.75" customHeight="1">
      <c r="A70" s="276">
        <v>42</v>
      </c>
      <c r="B70" s="345" t="s">
        <v>306</v>
      </c>
      <c r="C70" s="335">
        <v>4902503</v>
      </c>
      <c r="D70" s="349" t="s">
        <v>12</v>
      </c>
      <c r="E70" s="327" t="s">
        <v>345</v>
      </c>
      <c r="F70" s="752">
        <v>416.66</v>
      </c>
      <c r="G70" s="341">
        <v>998754</v>
      </c>
      <c r="H70" s="342">
        <v>999065</v>
      </c>
      <c r="I70" s="342">
        <f>G70-H70</f>
        <v>-311</v>
      </c>
      <c r="J70" s="342">
        <f>$F70*I70</f>
        <v>-129581.26000000001</v>
      </c>
      <c r="K70" s="343">
        <f>J70/1000000</f>
        <v>-0.12958126</v>
      </c>
      <c r="L70" s="341">
        <v>365</v>
      </c>
      <c r="M70" s="342">
        <v>588</v>
      </c>
      <c r="N70" s="342">
        <f>L70-M70</f>
        <v>-223</v>
      </c>
      <c r="O70" s="342">
        <f>$F70*N70</f>
        <v>-92915.18000000001</v>
      </c>
      <c r="P70" s="343">
        <f>O70/1000000</f>
        <v>-0.09291518000000001</v>
      </c>
      <c r="Q70" s="469"/>
    </row>
    <row r="71" spans="1:17" ht="15.75" customHeight="1">
      <c r="A71" s="276"/>
      <c r="B71" s="303" t="s">
        <v>52</v>
      </c>
      <c r="C71" s="336"/>
      <c r="D71" s="351"/>
      <c r="E71" s="351"/>
      <c r="F71" s="336"/>
      <c r="G71" s="341"/>
      <c r="H71" s="342"/>
      <c r="I71" s="342"/>
      <c r="J71" s="342"/>
      <c r="K71" s="343"/>
      <c r="L71" s="341"/>
      <c r="M71" s="342"/>
      <c r="N71" s="342"/>
      <c r="O71" s="342"/>
      <c r="P71" s="343"/>
      <c r="Q71" s="469"/>
    </row>
    <row r="72" spans="1:17" ht="15.75" customHeight="1">
      <c r="A72" s="276">
        <v>43</v>
      </c>
      <c r="B72" s="506" t="s">
        <v>53</v>
      </c>
      <c r="C72" s="336">
        <v>4865090</v>
      </c>
      <c r="D72" s="507" t="s">
        <v>12</v>
      </c>
      <c r="E72" s="327" t="s">
        <v>345</v>
      </c>
      <c r="F72" s="336">
        <v>100</v>
      </c>
      <c r="G72" s="341">
        <v>9124</v>
      </c>
      <c r="H72" s="342">
        <v>9132</v>
      </c>
      <c r="I72" s="342">
        <f>G72-H72</f>
        <v>-8</v>
      </c>
      <c r="J72" s="342">
        <f>$F72*I72</f>
        <v>-800</v>
      </c>
      <c r="K72" s="343">
        <f>J72/1000000</f>
        <v>-0.0008</v>
      </c>
      <c r="L72" s="341">
        <v>37689</v>
      </c>
      <c r="M72" s="342">
        <v>37652</v>
      </c>
      <c r="N72" s="342">
        <f>L72-M72</f>
        <v>37</v>
      </c>
      <c r="O72" s="342">
        <f>$F72*N72</f>
        <v>3700</v>
      </c>
      <c r="P72" s="343">
        <f>O72/1000000</f>
        <v>0.0037</v>
      </c>
      <c r="Q72" s="759"/>
    </row>
    <row r="73" spans="1:17" ht="15.75" customHeight="1">
      <c r="A73" s="276">
        <v>44</v>
      </c>
      <c r="B73" s="506" t="s">
        <v>54</v>
      </c>
      <c r="C73" s="336">
        <v>4902519</v>
      </c>
      <c r="D73" s="507" t="s">
        <v>12</v>
      </c>
      <c r="E73" s="327" t="s">
        <v>345</v>
      </c>
      <c r="F73" s="336">
        <v>100</v>
      </c>
      <c r="G73" s="341">
        <v>12179</v>
      </c>
      <c r="H73" s="342">
        <v>12183</v>
      </c>
      <c r="I73" s="342">
        <f>G73-H73</f>
        <v>-4</v>
      </c>
      <c r="J73" s="342">
        <f>$F73*I73</f>
        <v>-400</v>
      </c>
      <c r="K73" s="343">
        <f>J73/1000000</f>
        <v>-0.0004</v>
      </c>
      <c r="L73" s="341">
        <v>72863</v>
      </c>
      <c r="M73" s="342">
        <v>72881</v>
      </c>
      <c r="N73" s="342">
        <f>L73-M73</f>
        <v>-18</v>
      </c>
      <c r="O73" s="342">
        <f>$F73*N73</f>
        <v>-1800</v>
      </c>
      <c r="P73" s="343">
        <f>O73/1000000</f>
        <v>-0.0018</v>
      </c>
      <c r="Q73" s="469"/>
    </row>
    <row r="74" spans="1:17" ht="15.75" customHeight="1">
      <c r="A74" s="276">
        <v>45</v>
      </c>
      <c r="B74" s="506" t="s">
        <v>55</v>
      </c>
      <c r="C74" s="336">
        <v>4902539</v>
      </c>
      <c r="D74" s="507" t="s">
        <v>12</v>
      </c>
      <c r="E74" s="327" t="s">
        <v>345</v>
      </c>
      <c r="F74" s="336">
        <v>100</v>
      </c>
      <c r="G74" s="341">
        <v>735</v>
      </c>
      <c r="H74" s="342">
        <v>725</v>
      </c>
      <c r="I74" s="342">
        <f>G74-H74</f>
        <v>10</v>
      </c>
      <c r="J74" s="342">
        <f>$F74*I74</f>
        <v>1000</v>
      </c>
      <c r="K74" s="343">
        <f>J74/1000000</f>
        <v>0.001</v>
      </c>
      <c r="L74" s="341">
        <v>14570</v>
      </c>
      <c r="M74" s="342">
        <v>13509</v>
      </c>
      <c r="N74" s="342">
        <f>L74-M74</f>
        <v>1061</v>
      </c>
      <c r="O74" s="342">
        <f>$F74*N74</f>
        <v>106100</v>
      </c>
      <c r="P74" s="343">
        <f>O74/1000000</f>
        <v>0.1061</v>
      </c>
      <c r="Q74" s="469"/>
    </row>
    <row r="75" spans="1:17" ht="15.75" customHeight="1">
      <c r="A75" s="276"/>
      <c r="B75" s="303" t="s">
        <v>56</v>
      </c>
      <c r="C75" s="336"/>
      <c r="D75" s="351"/>
      <c r="E75" s="351"/>
      <c r="F75" s="336"/>
      <c r="G75" s="341"/>
      <c r="H75" s="342"/>
      <c r="I75" s="342"/>
      <c r="J75" s="342"/>
      <c r="K75" s="343"/>
      <c r="L75" s="341"/>
      <c r="M75" s="342"/>
      <c r="N75" s="342"/>
      <c r="O75" s="342"/>
      <c r="P75" s="343"/>
      <c r="Q75" s="469"/>
    </row>
    <row r="76" spans="1:17" ht="15.75" customHeight="1">
      <c r="A76" s="276">
        <v>46</v>
      </c>
      <c r="B76" s="506" t="s">
        <v>57</v>
      </c>
      <c r="C76" s="336">
        <v>4902591</v>
      </c>
      <c r="D76" s="507" t="s">
        <v>12</v>
      </c>
      <c r="E76" s="327" t="s">
        <v>345</v>
      </c>
      <c r="F76" s="336">
        <v>1333</v>
      </c>
      <c r="G76" s="341">
        <v>84</v>
      </c>
      <c r="H76" s="342">
        <v>73</v>
      </c>
      <c r="I76" s="342">
        <f aca="true" t="shared" si="12" ref="I76:I82">G76-H76</f>
        <v>11</v>
      </c>
      <c r="J76" s="342">
        <f aca="true" t="shared" si="13" ref="J76:J82">$F76*I76</f>
        <v>14663</v>
      </c>
      <c r="K76" s="343">
        <f aca="true" t="shared" si="14" ref="K76:K82">J76/1000000</f>
        <v>0.014663</v>
      </c>
      <c r="L76" s="341">
        <v>71</v>
      </c>
      <c r="M76" s="342">
        <v>34</v>
      </c>
      <c r="N76" s="342">
        <f aca="true" t="shared" si="15" ref="N76:N82">L76-M76</f>
        <v>37</v>
      </c>
      <c r="O76" s="342">
        <f aca="true" t="shared" si="16" ref="O76:O82">$F76*N76</f>
        <v>49321</v>
      </c>
      <c r="P76" s="343">
        <f aca="true" t="shared" si="17" ref="P76:P82">O76/1000000</f>
        <v>0.049321</v>
      </c>
      <c r="Q76" s="469"/>
    </row>
    <row r="77" spans="1:17" ht="15.75" customHeight="1">
      <c r="A77" s="276">
        <v>47</v>
      </c>
      <c r="B77" s="506" t="s">
        <v>58</v>
      </c>
      <c r="C77" s="336">
        <v>4902565</v>
      </c>
      <c r="D77" s="507" t="s">
        <v>12</v>
      </c>
      <c r="E77" s="327" t="s">
        <v>345</v>
      </c>
      <c r="F77" s="336">
        <v>100</v>
      </c>
      <c r="G77" s="341">
        <v>0</v>
      </c>
      <c r="H77" s="342">
        <v>0</v>
      </c>
      <c r="I77" s="342">
        <f t="shared" si="12"/>
        <v>0</v>
      </c>
      <c r="J77" s="342">
        <f t="shared" si="13"/>
        <v>0</v>
      </c>
      <c r="K77" s="343">
        <f t="shared" si="14"/>
        <v>0</v>
      </c>
      <c r="L77" s="341">
        <v>0</v>
      </c>
      <c r="M77" s="342">
        <v>0</v>
      </c>
      <c r="N77" s="342">
        <f t="shared" si="15"/>
        <v>0</v>
      </c>
      <c r="O77" s="342">
        <f t="shared" si="16"/>
        <v>0</v>
      </c>
      <c r="P77" s="343">
        <f t="shared" si="17"/>
        <v>0</v>
      </c>
      <c r="Q77" s="469"/>
    </row>
    <row r="78" spans="1:17" ht="15.75" customHeight="1">
      <c r="A78" s="276">
        <v>48</v>
      </c>
      <c r="B78" s="506" t="s">
        <v>59</v>
      </c>
      <c r="C78" s="336">
        <v>4902523</v>
      </c>
      <c r="D78" s="507" t="s">
        <v>12</v>
      </c>
      <c r="E78" s="327" t="s">
        <v>345</v>
      </c>
      <c r="F78" s="336">
        <v>100</v>
      </c>
      <c r="G78" s="341">
        <v>999815</v>
      </c>
      <c r="H78" s="342">
        <v>999815</v>
      </c>
      <c r="I78" s="342">
        <f t="shared" si="12"/>
        <v>0</v>
      </c>
      <c r="J78" s="342">
        <f t="shared" si="13"/>
        <v>0</v>
      </c>
      <c r="K78" s="343">
        <f t="shared" si="14"/>
        <v>0</v>
      </c>
      <c r="L78" s="341">
        <v>999943</v>
      </c>
      <c r="M78" s="342">
        <v>999943</v>
      </c>
      <c r="N78" s="342">
        <f t="shared" si="15"/>
        <v>0</v>
      </c>
      <c r="O78" s="342">
        <f t="shared" si="16"/>
        <v>0</v>
      </c>
      <c r="P78" s="343">
        <f t="shared" si="17"/>
        <v>0</v>
      </c>
      <c r="Q78" s="469"/>
    </row>
    <row r="79" spans="1:17" ht="15.75" customHeight="1">
      <c r="A79" s="276">
        <v>49</v>
      </c>
      <c r="B79" s="506" t="s">
        <v>60</v>
      </c>
      <c r="C79" s="336">
        <v>4902547</v>
      </c>
      <c r="D79" s="507" t="s">
        <v>12</v>
      </c>
      <c r="E79" s="327" t="s">
        <v>345</v>
      </c>
      <c r="F79" s="336">
        <v>100</v>
      </c>
      <c r="G79" s="341">
        <v>5885</v>
      </c>
      <c r="H79" s="342">
        <v>5885</v>
      </c>
      <c r="I79" s="342">
        <f t="shared" si="12"/>
        <v>0</v>
      </c>
      <c r="J79" s="342">
        <f t="shared" si="13"/>
        <v>0</v>
      </c>
      <c r="K79" s="343">
        <f t="shared" si="14"/>
        <v>0</v>
      </c>
      <c r="L79" s="341">
        <v>8891</v>
      </c>
      <c r="M79" s="342">
        <v>8891</v>
      </c>
      <c r="N79" s="342">
        <f t="shared" si="15"/>
        <v>0</v>
      </c>
      <c r="O79" s="342">
        <f t="shared" si="16"/>
        <v>0</v>
      </c>
      <c r="P79" s="343">
        <f t="shared" si="17"/>
        <v>0</v>
      </c>
      <c r="Q79" s="469"/>
    </row>
    <row r="80" spans="1:17" ht="15.75" customHeight="1">
      <c r="A80" s="276">
        <v>50</v>
      </c>
      <c r="B80" s="506" t="s">
        <v>61</v>
      </c>
      <c r="C80" s="336">
        <v>4902605</v>
      </c>
      <c r="D80" s="507" t="s">
        <v>12</v>
      </c>
      <c r="E80" s="327" t="s">
        <v>345</v>
      </c>
      <c r="F80" s="527">
        <v>1333.33</v>
      </c>
      <c r="G80" s="341">
        <v>0</v>
      </c>
      <c r="H80" s="342">
        <v>0</v>
      </c>
      <c r="I80" s="342">
        <f t="shared" si="12"/>
        <v>0</v>
      </c>
      <c r="J80" s="342">
        <f t="shared" si="13"/>
        <v>0</v>
      </c>
      <c r="K80" s="343">
        <f t="shared" si="14"/>
        <v>0</v>
      </c>
      <c r="L80" s="341">
        <v>0</v>
      </c>
      <c r="M80" s="342">
        <v>0</v>
      </c>
      <c r="N80" s="342">
        <f t="shared" si="15"/>
        <v>0</v>
      </c>
      <c r="O80" s="342">
        <f t="shared" si="16"/>
        <v>0</v>
      </c>
      <c r="P80" s="343">
        <f t="shared" si="17"/>
        <v>0</v>
      </c>
      <c r="Q80" s="517"/>
    </row>
    <row r="81" spans="1:17" ht="15.75" customHeight="1">
      <c r="A81" s="276">
        <v>51</v>
      </c>
      <c r="B81" s="506" t="s">
        <v>62</v>
      </c>
      <c r="C81" s="336">
        <v>5295190</v>
      </c>
      <c r="D81" s="507" t="s">
        <v>12</v>
      </c>
      <c r="E81" s="327" t="s">
        <v>345</v>
      </c>
      <c r="F81" s="336">
        <v>100</v>
      </c>
      <c r="G81" s="341">
        <v>999088</v>
      </c>
      <c r="H81" s="342">
        <v>999049</v>
      </c>
      <c r="I81" s="342">
        <f t="shared" si="12"/>
        <v>39</v>
      </c>
      <c r="J81" s="342">
        <f t="shared" si="13"/>
        <v>3900</v>
      </c>
      <c r="K81" s="343">
        <f t="shared" si="14"/>
        <v>0.0039</v>
      </c>
      <c r="L81" s="341">
        <v>6039</v>
      </c>
      <c r="M81" s="342">
        <v>5015</v>
      </c>
      <c r="N81" s="342">
        <f t="shared" si="15"/>
        <v>1024</v>
      </c>
      <c r="O81" s="342">
        <f t="shared" si="16"/>
        <v>102400</v>
      </c>
      <c r="P81" s="343">
        <f t="shared" si="17"/>
        <v>0.1024</v>
      </c>
      <c r="Q81" s="469"/>
    </row>
    <row r="82" spans="1:17" ht="15.75" customHeight="1">
      <c r="A82" s="276">
        <v>52</v>
      </c>
      <c r="B82" s="506" t="s">
        <v>63</v>
      </c>
      <c r="C82" s="336">
        <v>4902529</v>
      </c>
      <c r="D82" s="507" t="s">
        <v>12</v>
      </c>
      <c r="E82" s="327" t="s">
        <v>345</v>
      </c>
      <c r="F82" s="527">
        <v>44.44</v>
      </c>
      <c r="G82" s="341">
        <v>989743</v>
      </c>
      <c r="H82" s="342">
        <v>989743</v>
      </c>
      <c r="I82" s="342">
        <f t="shared" si="12"/>
        <v>0</v>
      </c>
      <c r="J82" s="342">
        <f t="shared" si="13"/>
        <v>0</v>
      </c>
      <c r="K82" s="343">
        <f t="shared" si="14"/>
        <v>0</v>
      </c>
      <c r="L82" s="341">
        <v>390</v>
      </c>
      <c r="M82" s="342">
        <v>390</v>
      </c>
      <c r="N82" s="342">
        <f t="shared" si="15"/>
        <v>0</v>
      </c>
      <c r="O82" s="342">
        <f t="shared" si="16"/>
        <v>0</v>
      </c>
      <c r="P82" s="343">
        <f t="shared" si="17"/>
        <v>0</v>
      </c>
      <c r="Q82" s="517"/>
    </row>
    <row r="83" spans="1:17" ht="15.75" customHeight="1">
      <c r="A83" s="276"/>
      <c r="B83" s="303" t="s">
        <v>64</v>
      </c>
      <c r="C83" s="336"/>
      <c r="D83" s="351"/>
      <c r="E83" s="351"/>
      <c r="F83" s="336"/>
      <c r="G83" s="341"/>
      <c r="H83" s="342"/>
      <c r="I83" s="342"/>
      <c r="J83" s="342"/>
      <c r="K83" s="343"/>
      <c r="L83" s="341"/>
      <c r="M83" s="342"/>
      <c r="N83" s="342"/>
      <c r="O83" s="342"/>
      <c r="P83" s="343"/>
      <c r="Q83" s="469"/>
    </row>
    <row r="84" spans="1:17" ht="15.75" customHeight="1">
      <c r="A84" s="276">
        <v>53</v>
      </c>
      <c r="B84" s="506" t="s">
        <v>65</v>
      </c>
      <c r="C84" s="336">
        <v>4865091</v>
      </c>
      <c r="D84" s="507" t="s">
        <v>12</v>
      </c>
      <c r="E84" s="327" t="s">
        <v>345</v>
      </c>
      <c r="F84" s="336">
        <v>500</v>
      </c>
      <c r="G84" s="341">
        <v>5626</v>
      </c>
      <c r="H84" s="342">
        <v>5626</v>
      </c>
      <c r="I84" s="342">
        <f>G84-H84</f>
        <v>0</v>
      </c>
      <c r="J84" s="342">
        <f>$F84*I84</f>
        <v>0</v>
      </c>
      <c r="K84" s="343">
        <f>J84/1000000</f>
        <v>0</v>
      </c>
      <c r="L84" s="341">
        <v>34783</v>
      </c>
      <c r="M84" s="342">
        <v>34539</v>
      </c>
      <c r="N84" s="342">
        <f>L84-M84</f>
        <v>244</v>
      </c>
      <c r="O84" s="342">
        <f>$F84*N84</f>
        <v>122000</v>
      </c>
      <c r="P84" s="343">
        <f>O84/1000000</f>
        <v>0.122</v>
      </c>
      <c r="Q84" s="514"/>
    </row>
    <row r="85" spans="1:17" ht="15.75" customHeight="1">
      <c r="A85" s="276">
        <v>54</v>
      </c>
      <c r="B85" s="506" t="s">
        <v>66</v>
      </c>
      <c r="C85" s="336">
        <v>4902579</v>
      </c>
      <c r="D85" s="507" t="s">
        <v>12</v>
      </c>
      <c r="E85" s="327" t="s">
        <v>345</v>
      </c>
      <c r="F85" s="336">
        <v>500</v>
      </c>
      <c r="G85" s="341">
        <v>999934</v>
      </c>
      <c r="H85" s="342">
        <v>999934</v>
      </c>
      <c r="I85" s="342">
        <f>G85-H85</f>
        <v>0</v>
      </c>
      <c r="J85" s="342">
        <f>$F85*I85</f>
        <v>0</v>
      </c>
      <c r="K85" s="343">
        <f>J85/1000000</f>
        <v>0</v>
      </c>
      <c r="L85" s="341">
        <v>466</v>
      </c>
      <c r="M85" s="342">
        <v>476</v>
      </c>
      <c r="N85" s="342">
        <f>L85-M85</f>
        <v>-10</v>
      </c>
      <c r="O85" s="342">
        <f>$F85*N85</f>
        <v>-5000</v>
      </c>
      <c r="P85" s="343">
        <f>O85/1000000</f>
        <v>-0.005</v>
      </c>
      <c r="Q85" s="469"/>
    </row>
    <row r="86" spans="1:17" ht="15.75" customHeight="1">
      <c r="A86" s="276">
        <v>55</v>
      </c>
      <c r="B86" s="506" t="s">
        <v>67</v>
      </c>
      <c r="C86" s="336">
        <v>4902585</v>
      </c>
      <c r="D86" s="507" t="s">
        <v>12</v>
      </c>
      <c r="E86" s="327" t="s">
        <v>345</v>
      </c>
      <c r="F86" s="527">
        <v>666.67</v>
      </c>
      <c r="G86" s="341">
        <v>329</v>
      </c>
      <c r="H86" s="342">
        <v>321</v>
      </c>
      <c r="I86" s="342">
        <f>G86-H86</f>
        <v>8</v>
      </c>
      <c r="J86" s="342">
        <f>$F86*I86</f>
        <v>5333.36</v>
      </c>
      <c r="K86" s="343">
        <f>J86/1000000</f>
        <v>0.00533336</v>
      </c>
      <c r="L86" s="341">
        <v>112</v>
      </c>
      <c r="M86" s="342">
        <v>108</v>
      </c>
      <c r="N86" s="342">
        <f>L86-M86</f>
        <v>4</v>
      </c>
      <c r="O86" s="342">
        <f>$F86*N86</f>
        <v>2666.68</v>
      </c>
      <c r="P86" s="343">
        <f>O86/1000000</f>
        <v>0.00266668</v>
      </c>
      <c r="Q86" s="469"/>
    </row>
    <row r="87" spans="1:17" ht="15.75" customHeight="1">
      <c r="A87" s="276">
        <v>56</v>
      </c>
      <c r="B87" s="506" t="s">
        <v>68</v>
      </c>
      <c r="C87" s="336">
        <v>4865072</v>
      </c>
      <c r="D87" s="507" t="s">
        <v>12</v>
      </c>
      <c r="E87" s="327" t="s">
        <v>345</v>
      </c>
      <c r="F87" s="527">
        <v>666.6666666666666</v>
      </c>
      <c r="G87" s="341">
        <v>2967</v>
      </c>
      <c r="H87" s="342">
        <v>2919</v>
      </c>
      <c r="I87" s="342">
        <f>G87-H87</f>
        <v>48</v>
      </c>
      <c r="J87" s="342">
        <f>$F87*I87</f>
        <v>32000</v>
      </c>
      <c r="K87" s="343">
        <f>J87/1000000</f>
        <v>0.032</v>
      </c>
      <c r="L87" s="341">
        <v>1360</v>
      </c>
      <c r="M87" s="342">
        <v>1338</v>
      </c>
      <c r="N87" s="342">
        <f>L87-M87</f>
        <v>22</v>
      </c>
      <c r="O87" s="342">
        <f>$F87*N87</f>
        <v>14666.666666666666</v>
      </c>
      <c r="P87" s="343">
        <f>O87/1000000</f>
        <v>0.014666666666666666</v>
      </c>
      <c r="Q87" s="469"/>
    </row>
    <row r="88" spans="2:17" ht="15.75" customHeight="1">
      <c r="B88" s="303" t="s">
        <v>70</v>
      </c>
      <c r="C88" s="336"/>
      <c r="D88" s="351"/>
      <c r="E88" s="351"/>
      <c r="F88" s="336"/>
      <c r="G88" s="341"/>
      <c r="H88" s="342"/>
      <c r="I88" s="342"/>
      <c r="J88" s="342"/>
      <c r="K88" s="343"/>
      <c r="L88" s="341"/>
      <c r="M88" s="342"/>
      <c r="N88" s="342"/>
      <c r="O88" s="342"/>
      <c r="P88" s="343"/>
      <c r="Q88" s="469"/>
    </row>
    <row r="89" spans="1:17" ht="15.75" customHeight="1">
      <c r="A89" s="276">
        <v>57</v>
      </c>
      <c r="B89" s="506" t="s">
        <v>63</v>
      </c>
      <c r="C89" s="336">
        <v>4902568</v>
      </c>
      <c r="D89" s="507" t="s">
        <v>12</v>
      </c>
      <c r="E89" s="327" t="s">
        <v>345</v>
      </c>
      <c r="F89" s="336">
        <v>100</v>
      </c>
      <c r="G89" s="341">
        <v>997603</v>
      </c>
      <c r="H89" s="342">
        <v>997680</v>
      </c>
      <c r="I89" s="342">
        <f aca="true" t="shared" si="18" ref="I89:I94">G89-H89</f>
        <v>-77</v>
      </c>
      <c r="J89" s="342">
        <f aca="true" t="shared" si="19" ref="J89:J94">$F89*I89</f>
        <v>-7700</v>
      </c>
      <c r="K89" s="343">
        <f aca="true" t="shared" si="20" ref="K89:K94">J89/1000000</f>
        <v>-0.0077</v>
      </c>
      <c r="L89" s="341">
        <v>1523</v>
      </c>
      <c r="M89" s="342">
        <v>1239</v>
      </c>
      <c r="N89" s="342">
        <f aca="true" t="shared" si="21" ref="N89:N94">L89-M89</f>
        <v>284</v>
      </c>
      <c r="O89" s="342">
        <f aca="true" t="shared" si="22" ref="O89:O94">$F89*N89</f>
        <v>28400</v>
      </c>
      <c r="P89" s="343">
        <f aca="true" t="shared" si="23" ref="P89:P94">O89/1000000</f>
        <v>0.0284</v>
      </c>
      <c r="Q89" s="481"/>
    </row>
    <row r="90" spans="1:17" ht="15.75" customHeight="1">
      <c r="A90" s="276">
        <v>58</v>
      </c>
      <c r="B90" s="506" t="s">
        <v>71</v>
      </c>
      <c r="C90" s="336">
        <v>4902549</v>
      </c>
      <c r="D90" s="507" t="s">
        <v>12</v>
      </c>
      <c r="E90" s="327" t="s">
        <v>345</v>
      </c>
      <c r="F90" s="336">
        <v>100</v>
      </c>
      <c r="G90" s="341">
        <v>999751</v>
      </c>
      <c r="H90" s="342">
        <v>999751</v>
      </c>
      <c r="I90" s="342">
        <f t="shared" si="18"/>
        <v>0</v>
      </c>
      <c r="J90" s="342">
        <f t="shared" si="19"/>
        <v>0</v>
      </c>
      <c r="K90" s="343">
        <f t="shared" si="20"/>
        <v>0</v>
      </c>
      <c r="L90" s="341">
        <v>999998</v>
      </c>
      <c r="M90" s="342">
        <v>999998</v>
      </c>
      <c r="N90" s="342">
        <f t="shared" si="21"/>
        <v>0</v>
      </c>
      <c r="O90" s="342">
        <f t="shared" si="22"/>
        <v>0</v>
      </c>
      <c r="P90" s="343">
        <f t="shared" si="23"/>
        <v>0</v>
      </c>
      <c r="Q90" s="481"/>
    </row>
    <row r="91" spans="1:17" ht="15.75" customHeight="1">
      <c r="A91" s="276">
        <v>59</v>
      </c>
      <c r="B91" s="506" t="s">
        <v>84</v>
      </c>
      <c r="C91" s="336">
        <v>4902537</v>
      </c>
      <c r="D91" s="507" t="s">
        <v>12</v>
      </c>
      <c r="E91" s="327" t="s">
        <v>345</v>
      </c>
      <c r="F91" s="336">
        <v>100</v>
      </c>
      <c r="G91" s="341">
        <v>24006</v>
      </c>
      <c r="H91" s="342">
        <v>23895</v>
      </c>
      <c r="I91" s="342">
        <f t="shared" si="18"/>
        <v>111</v>
      </c>
      <c r="J91" s="342">
        <f t="shared" si="19"/>
        <v>11100</v>
      </c>
      <c r="K91" s="343">
        <f t="shared" si="20"/>
        <v>0.0111</v>
      </c>
      <c r="L91" s="341">
        <v>57916</v>
      </c>
      <c r="M91" s="342">
        <v>57731</v>
      </c>
      <c r="N91" s="342">
        <f t="shared" si="21"/>
        <v>185</v>
      </c>
      <c r="O91" s="342">
        <f t="shared" si="22"/>
        <v>18500</v>
      </c>
      <c r="P91" s="343">
        <f t="shared" si="23"/>
        <v>0.0185</v>
      </c>
      <c r="Q91" s="469"/>
    </row>
    <row r="92" spans="1:17" ht="15.75" customHeight="1">
      <c r="A92" s="276">
        <v>60</v>
      </c>
      <c r="B92" s="506" t="s">
        <v>72</v>
      </c>
      <c r="C92" s="336">
        <v>4902578</v>
      </c>
      <c r="D92" s="507" t="s">
        <v>12</v>
      </c>
      <c r="E92" s="327" t="s">
        <v>345</v>
      </c>
      <c r="F92" s="336">
        <v>100</v>
      </c>
      <c r="G92" s="341">
        <v>0</v>
      </c>
      <c r="H92" s="342">
        <v>0</v>
      </c>
      <c r="I92" s="342">
        <f t="shared" si="18"/>
        <v>0</v>
      </c>
      <c r="J92" s="342">
        <f t="shared" si="19"/>
        <v>0</v>
      </c>
      <c r="K92" s="343">
        <f t="shared" si="20"/>
        <v>0</v>
      </c>
      <c r="L92" s="341">
        <v>0</v>
      </c>
      <c r="M92" s="342">
        <v>0</v>
      </c>
      <c r="N92" s="342">
        <f t="shared" si="21"/>
        <v>0</v>
      </c>
      <c r="O92" s="342">
        <f t="shared" si="22"/>
        <v>0</v>
      </c>
      <c r="P92" s="343">
        <f t="shared" si="23"/>
        <v>0</v>
      </c>
      <c r="Q92" s="514"/>
    </row>
    <row r="93" spans="1:17" ht="15.75" customHeight="1">
      <c r="A93" s="277">
        <v>61</v>
      </c>
      <c r="B93" s="506" t="s">
        <v>73</v>
      </c>
      <c r="C93" s="336">
        <v>4902538</v>
      </c>
      <c r="D93" s="507" t="s">
        <v>12</v>
      </c>
      <c r="E93" s="327" t="s">
        <v>345</v>
      </c>
      <c r="F93" s="336">
        <v>100</v>
      </c>
      <c r="G93" s="341">
        <v>999762</v>
      </c>
      <c r="H93" s="342">
        <v>999762</v>
      </c>
      <c r="I93" s="342">
        <f t="shared" si="18"/>
        <v>0</v>
      </c>
      <c r="J93" s="342">
        <f t="shared" si="19"/>
        <v>0</v>
      </c>
      <c r="K93" s="343">
        <f t="shared" si="20"/>
        <v>0</v>
      </c>
      <c r="L93" s="341">
        <v>999987</v>
      </c>
      <c r="M93" s="342">
        <v>999987</v>
      </c>
      <c r="N93" s="342">
        <f t="shared" si="21"/>
        <v>0</v>
      </c>
      <c r="O93" s="342">
        <f t="shared" si="22"/>
        <v>0</v>
      </c>
      <c r="P93" s="343">
        <f t="shared" si="23"/>
        <v>0</v>
      </c>
      <c r="Q93" s="469"/>
    </row>
    <row r="94" spans="1:17" ht="15.75" customHeight="1">
      <c r="A94" s="276">
        <v>62</v>
      </c>
      <c r="B94" s="506" t="s">
        <v>59</v>
      </c>
      <c r="C94" s="336">
        <v>4902527</v>
      </c>
      <c r="D94" s="507" t="s">
        <v>12</v>
      </c>
      <c r="E94" s="327" t="s">
        <v>345</v>
      </c>
      <c r="F94" s="336">
        <v>100</v>
      </c>
      <c r="G94" s="341">
        <v>0</v>
      </c>
      <c r="H94" s="342">
        <v>0</v>
      </c>
      <c r="I94" s="342">
        <f t="shared" si="18"/>
        <v>0</v>
      </c>
      <c r="J94" s="342">
        <f t="shared" si="19"/>
        <v>0</v>
      </c>
      <c r="K94" s="343">
        <f t="shared" si="20"/>
        <v>0</v>
      </c>
      <c r="L94" s="341">
        <v>0</v>
      </c>
      <c r="M94" s="342">
        <v>0</v>
      </c>
      <c r="N94" s="342">
        <f t="shared" si="21"/>
        <v>0</v>
      </c>
      <c r="O94" s="342">
        <f t="shared" si="22"/>
        <v>0</v>
      </c>
      <c r="P94" s="343">
        <f t="shared" si="23"/>
        <v>0</v>
      </c>
      <c r="Q94" s="469"/>
    </row>
    <row r="95" spans="2:17" ht="15.75" customHeight="1">
      <c r="B95" s="303" t="s">
        <v>74</v>
      </c>
      <c r="C95" s="336"/>
      <c r="D95" s="351"/>
      <c r="E95" s="351"/>
      <c r="F95" s="336"/>
      <c r="G95" s="341"/>
      <c r="H95" s="342"/>
      <c r="I95" s="342"/>
      <c r="J95" s="342"/>
      <c r="K95" s="343"/>
      <c r="L95" s="341"/>
      <c r="M95" s="342"/>
      <c r="N95" s="342"/>
      <c r="O95" s="342"/>
      <c r="P95" s="343"/>
      <c r="Q95" s="469"/>
    </row>
    <row r="96" spans="1:17" ht="15.75" customHeight="1">
      <c r="A96" s="276">
        <v>63</v>
      </c>
      <c r="B96" s="506" t="s">
        <v>75</v>
      </c>
      <c r="C96" s="336">
        <v>4902540</v>
      </c>
      <c r="D96" s="507" t="s">
        <v>12</v>
      </c>
      <c r="E96" s="327" t="s">
        <v>345</v>
      </c>
      <c r="F96" s="336">
        <v>100</v>
      </c>
      <c r="G96" s="341">
        <v>1504</v>
      </c>
      <c r="H96" s="342">
        <v>1473</v>
      </c>
      <c r="I96" s="342">
        <f>G96-H96</f>
        <v>31</v>
      </c>
      <c r="J96" s="342">
        <f>$F96*I96</f>
        <v>3100</v>
      </c>
      <c r="K96" s="343">
        <f>J96/1000000</f>
        <v>0.0031</v>
      </c>
      <c r="L96" s="341">
        <v>5086</v>
      </c>
      <c r="M96" s="342">
        <v>5012</v>
      </c>
      <c r="N96" s="342">
        <f>L96-M96</f>
        <v>74</v>
      </c>
      <c r="O96" s="342">
        <f>$F96*N96</f>
        <v>7400</v>
      </c>
      <c r="P96" s="343">
        <f>O96/1000000</f>
        <v>0.0074</v>
      </c>
      <c r="Q96" s="481"/>
    </row>
    <row r="97" spans="1:17" ht="15.75" customHeight="1">
      <c r="A97" s="471">
        <v>64</v>
      </c>
      <c r="B97" s="506" t="s">
        <v>76</v>
      </c>
      <c r="C97" s="336">
        <v>4902548</v>
      </c>
      <c r="D97" s="507" t="s">
        <v>12</v>
      </c>
      <c r="E97" s="327" t="s">
        <v>345</v>
      </c>
      <c r="F97" s="336">
        <v>100</v>
      </c>
      <c r="G97" s="341">
        <v>1000464</v>
      </c>
      <c r="H97" s="342">
        <v>999888</v>
      </c>
      <c r="I97" s="342">
        <f>G97-H97</f>
        <v>576</v>
      </c>
      <c r="J97" s="342">
        <f>$F97*I97</f>
        <v>57600</v>
      </c>
      <c r="K97" s="343">
        <f>J97/1000000</f>
        <v>0.0576</v>
      </c>
      <c r="L97" s="341">
        <v>999841</v>
      </c>
      <c r="M97" s="342">
        <v>999841</v>
      </c>
      <c r="N97" s="342">
        <f>L97-M97</f>
        <v>0</v>
      </c>
      <c r="O97" s="342">
        <f>$F97*N97</f>
        <v>0</v>
      </c>
      <c r="P97" s="343">
        <f>O97/1000000</f>
        <v>0</v>
      </c>
      <c r="Q97" s="469" t="s">
        <v>452</v>
      </c>
    </row>
    <row r="98" spans="1:17" ht="15.75" customHeight="1">
      <c r="A98" s="276">
        <v>65</v>
      </c>
      <c r="B98" s="506" t="s">
        <v>77</v>
      </c>
      <c r="C98" s="336">
        <v>4902536</v>
      </c>
      <c r="D98" s="507" t="s">
        <v>12</v>
      </c>
      <c r="E98" s="327" t="s">
        <v>345</v>
      </c>
      <c r="F98" s="336">
        <v>100</v>
      </c>
      <c r="G98" s="341">
        <v>9821</v>
      </c>
      <c r="H98" s="342">
        <v>7718</v>
      </c>
      <c r="I98" s="342">
        <f>G98-H98</f>
        <v>2103</v>
      </c>
      <c r="J98" s="342">
        <f>$F98*I98</f>
        <v>210300</v>
      </c>
      <c r="K98" s="343">
        <f>J98/1000000</f>
        <v>0.2103</v>
      </c>
      <c r="L98" s="341">
        <v>3729</v>
      </c>
      <c r="M98" s="342">
        <v>3727</v>
      </c>
      <c r="N98" s="342">
        <f>L98-M98</f>
        <v>2</v>
      </c>
      <c r="O98" s="342">
        <f>$F98*N98</f>
        <v>200</v>
      </c>
      <c r="P98" s="343">
        <f>O98/1000000</f>
        <v>0.0002</v>
      </c>
      <c r="Q98" s="481"/>
    </row>
    <row r="99" spans="1:17" ht="15.75" customHeight="1">
      <c r="A99" s="471"/>
      <c r="B99" s="303" t="s">
        <v>32</v>
      </c>
      <c r="C99" s="336"/>
      <c r="D99" s="351"/>
      <c r="E99" s="351"/>
      <c r="F99" s="336"/>
      <c r="G99" s="341"/>
      <c r="H99" s="342"/>
      <c r="I99" s="342"/>
      <c r="J99" s="342"/>
      <c r="K99" s="343"/>
      <c r="L99" s="341"/>
      <c r="M99" s="342"/>
      <c r="N99" s="342"/>
      <c r="O99" s="342"/>
      <c r="P99" s="343"/>
      <c r="Q99" s="469"/>
    </row>
    <row r="100" spans="1:17" ht="15.75" customHeight="1">
      <c r="A100" s="471">
        <v>66</v>
      </c>
      <c r="B100" s="506" t="s">
        <v>69</v>
      </c>
      <c r="C100" s="336">
        <v>4864797</v>
      </c>
      <c r="D100" s="507" t="s">
        <v>12</v>
      </c>
      <c r="E100" s="327" t="s">
        <v>345</v>
      </c>
      <c r="F100" s="336">
        <v>100</v>
      </c>
      <c r="G100" s="341">
        <v>3352</v>
      </c>
      <c r="H100" s="342">
        <v>1625</v>
      </c>
      <c r="I100" s="342">
        <f>G100-H100</f>
        <v>1727</v>
      </c>
      <c r="J100" s="342">
        <f>$F100*I100</f>
        <v>172700</v>
      </c>
      <c r="K100" s="343">
        <f>J100/1000000</f>
        <v>0.1727</v>
      </c>
      <c r="L100" s="341">
        <v>147</v>
      </c>
      <c r="M100" s="342">
        <v>0</v>
      </c>
      <c r="N100" s="342">
        <f>L100-M100</f>
        <v>147</v>
      </c>
      <c r="O100" s="342">
        <f>$F100*N100</f>
        <v>14700</v>
      </c>
      <c r="P100" s="343">
        <f>O100/1000000</f>
        <v>0.0147</v>
      </c>
      <c r="Q100" s="469" t="s">
        <v>454</v>
      </c>
    </row>
    <row r="101" spans="1:17" ht="15.75" customHeight="1">
      <c r="A101" s="472">
        <v>67</v>
      </c>
      <c r="B101" s="506" t="s">
        <v>241</v>
      </c>
      <c r="C101" s="336">
        <v>4865086</v>
      </c>
      <c r="D101" s="507" t="s">
        <v>12</v>
      </c>
      <c r="E101" s="327" t="s">
        <v>345</v>
      </c>
      <c r="F101" s="336">
        <v>100</v>
      </c>
      <c r="G101" s="341">
        <v>24865</v>
      </c>
      <c r="H101" s="342">
        <v>24802</v>
      </c>
      <c r="I101" s="342">
        <f>G101-H101</f>
        <v>63</v>
      </c>
      <c r="J101" s="342">
        <f>$F101*I101</f>
        <v>6300</v>
      </c>
      <c r="K101" s="343">
        <f>J101/1000000</f>
        <v>0.0063</v>
      </c>
      <c r="L101" s="341">
        <v>51093</v>
      </c>
      <c r="M101" s="342">
        <v>51066</v>
      </c>
      <c r="N101" s="342">
        <f>L101-M101</f>
        <v>27</v>
      </c>
      <c r="O101" s="342">
        <f>$F101*N101</f>
        <v>2700</v>
      </c>
      <c r="P101" s="343">
        <f>O101/1000000</f>
        <v>0.0027</v>
      </c>
      <c r="Q101" s="469"/>
    </row>
    <row r="102" spans="1:17" ht="15.75" customHeight="1">
      <c r="A102" s="472">
        <v>68</v>
      </c>
      <c r="B102" s="506" t="s">
        <v>82</v>
      </c>
      <c r="C102" s="336">
        <v>4902528</v>
      </c>
      <c r="D102" s="507" t="s">
        <v>12</v>
      </c>
      <c r="E102" s="327" t="s">
        <v>345</v>
      </c>
      <c r="F102" s="336">
        <v>-300</v>
      </c>
      <c r="G102" s="341">
        <v>15</v>
      </c>
      <c r="H102" s="342">
        <v>15</v>
      </c>
      <c r="I102" s="342">
        <f>G102-H102</f>
        <v>0</v>
      </c>
      <c r="J102" s="342">
        <f>$F102*I102</f>
        <v>0</v>
      </c>
      <c r="K102" s="343">
        <f>J102/1000000</f>
        <v>0</v>
      </c>
      <c r="L102" s="341">
        <v>456</v>
      </c>
      <c r="M102" s="342">
        <v>456</v>
      </c>
      <c r="N102" s="342">
        <f>L102-M102</f>
        <v>0</v>
      </c>
      <c r="O102" s="342">
        <f>$F102*N102</f>
        <v>0</v>
      </c>
      <c r="P102" s="343">
        <f>O102/1000000</f>
        <v>0</v>
      </c>
      <c r="Q102" s="481"/>
    </row>
    <row r="103" spans="2:17" ht="15.75" customHeight="1">
      <c r="B103" s="346" t="s">
        <v>78</v>
      </c>
      <c r="C103" s="335"/>
      <c r="D103" s="348"/>
      <c r="E103" s="348"/>
      <c r="F103" s="335"/>
      <c r="G103" s="341"/>
      <c r="H103" s="342"/>
      <c r="I103" s="342"/>
      <c r="J103" s="342"/>
      <c r="K103" s="343"/>
      <c r="L103" s="341"/>
      <c r="M103" s="342"/>
      <c r="N103" s="342"/>
      <c r="O103" s="342"/>
      <c r="P103" s="343"/>
      <c r="Q103" s="469"/>
    </row>
    <row r="104" spans="1:17" ht="16.5">
      <c r="A104" s="472">
        <v>69</v>
      </c>
      <c r="B104" s="535" t="s">
        <v>79</v>
      </c>
      <c r="C104" s="335">
        <v>4902577</v>
      </c>
      <c r="D104" s="348" t="s">
        <v>12</v>
      </c>
      <c r="E104" s="327" t="s">
        <v>345</v>
      </c>
      <c r="F104" s="335">
        <v>-400</v>
      </c>
      <c r="G104" s="341">
        <v>995611</v>
      </c>
      <c r="H104" s="342">
        <v>995611</v>
      </c>
      <c r="I104" s="342">
        <f>G104-H104</f>
        <v>0</v>
      </c>
      <c r="J104" s="342">
        <f>$F104*I104</f>
        <v>0</v>
      </c>
      <c r="K104" s="343">
        <f>J104/1000000</f>
        <v>0</v>
      </c>
      <c r="L104" s="341">
        <v>59</v>
      </c>
      <c r="M104" s="342">
        <v>59</v>
      </c>
      <c r="N104" s="342">
        <f>L104-M104</f>
        <v>0</v>
      </c>
      <c r="O104" s="342">
        <f>$F104*N104</f>
        <v>0</v>
      </c>
      <c r="P104" s="343">
        <f>O104/1000000</f>
        <v>0</v>
      </c>
      <c r="Q104" s="536"/>
    </row>
    <row r="105" spans="1:17" ht="16.5">
      <c r="A105" s="472">
        <v>70</v>
      </c>
      <c r="B105" s="535" t="s">
        <v>80</v>
      </c>
      <c r="C105" s="335">
        <v>4902525</v>
      </c>
      <c r="D105" s="348" t="s">
        <v>12</v>
      </c>
      <c r="E105" s="327" t="s">
        <v>345</v>
      </c>
      <c r="F105" s="335">
        <v>400</v>
      </c>
      <c r="G105" s="341">
        <v>999890</v>
      </c>
      <c r="H105" s="342">
        <v>999882</v>
      </c>
      <c r="I105" s="342">
        <f>G105-H105</f>
        <v>8</v>
      </c>
      <c r="J105" s="342">
        <f>$F105*I105</f>
        <v>3200</v>
      </c>
      <c r="K105" s="343">
        <f>J105/1000000</f>
        <v>0.0032</v>
      </c>
      <c r="L105" s="341">
        <v>6</v>
      </c>
      <c r="M105" s="342">
        <v>7</v>
      </c>
      <c r="N105" s="342">
        <f>L105-M105</f>
        <v>-1</v>
      </c>
      <c r="O105" s="342">
        <f>$F105*N105</f>
        <v>-400</v>
      </c>
      <c r="P105" s="343">
        <f>O105/1000000</f>
        <v>-0.0004</v>
      </c>
      <c r="Q105" s="481"/>
    </row>
    <row r="106" spans="2:17" ht="16.5">
      <c r="B106" s="303" t="s">
        <v>384</v>
      </c>
      <c r="C106" s="335"/>
      <c r="D106" s="348"/>
      <c r="E106" s="327"/>
      <c r="F106" s="335"/>
      <c r="G106" s="341"/>
      <c r="H106" s="342"/>
      <c r="I106" s="342"/>
      <c r="J106" s="342"/>
      <c r="K106" s="343"/>
      <c r="L106" s="341"/>
      <c r="M106" s="342"/>
      <c r="N106" s="342"/>
      <c r="O106" s="342"/>
      <c r="P106" s="343"/>
      <c r="Q106" s="469"/>
    </row>
    <row r="107" spans="1:17" s="522" customFormat="1" ht="18">
      <c r="A107" s="322">
        <v>71</v>
      </c>
      <c r="B107" s="345" t="s">
        <v>390</v>
      </c>
      <c r="C107" s="312">
        <v>4864983</v>
      </c>
      <c r="D107" s="127" t="s">
        <v>12</v>
      </c>
      <c r="E107" s="96" t="s">
        <v>345</v>
      </c>
      <c r="F107" s="335">
        <v>800</v>
      </c>
      <c r="G107" s="521">
        <v>280</v>
      </c>
      <c r="H107" s="277">
        <v>0</v>
      </c>
      <c r="I107" s="322">
        <f>G107-H107</f>
        <v>280</v>
      </c>
      <c r="J107" s="322">
        <f>$F107*I107</f>
        <v>224000</v>
      </c>
      <c r="K107" s="322">
        <f>J107/1000000</f>
        <v>0.224</v>
      </c>
      <c r="L107" s="521">
        <v>0</v>
      </c>
      <c r="M107" s="277">
        <v>0</v>
      </c>
      <c r="N107" s="322">
        <f>L107-M107</f>
        <v>0</v>
      </c>
      <c r="O107" s="322">
        <f>$F107*N107</f>
        <v>0</v>
      </c>
      <c r="P107" s="322">
        <f>O107/1000000</f>
        <v>0</v>
      </c>
      <c r="Q107" s="469"/>
    </row>
    <row r="108" spans="1:17" s="522" customFormat="1" ht="18">
      <c r="A108" s="322"/>
      <c r="B108" s="345"/>
      <c r="C108" s="312"/>
      <c r="D108" s="127"/>
      <c r="E108" s="96"/>
      <c r="F108" s="335"/>
      <c r="G108" s="521"/>
      <c r="H108" s="277"/>
      <c r="I108" s="322"/>
      <c r="J108" s="322"/>
      <c r="K108" s="322">
        <v>-0.06</v>
      </c>
      <c r="L108" s="521"/>
      <c r="M108" s="277"/>
      <c r="N108" s="322"/>
      <c r="O108" s="322"/>
      <c r="P108" s="322"/>
      <c r="Q108" s="469" t="s">
        <v>477</v>
      </c>
    </row>
    <row r="109" spans="1:17" s="522" customFormat="1" ht="18">
      <c r="A109" s="322">
        <v>72</v>
      </c>
      <c r="B109" s="345" t="s">
        <v>400</v>
      </c>
      <c r="C109" s="312">
        <v>4864950</v>
      </c>
      <c r="D109" s="127" t="s">
        <v>12</v>
      </c>
      <c r="E109" s="96" t="s">
        <v>345</v>
      </c>
      <c r="F109" s="335">
        <v>2000</v>
      </c>
      <c r="G109" s="521">
        <v>1283</v>
      </c>
      <c r="H109" s="277">
        <v>1394</v>
      </c>
      <c r="I109" s="322">
        <f>G109-H109</f>
        <v>-111</v>
      </c>
      <c r="J109" s="322">
        <f>$F109*I109</f>
        <v>-222000</v>
      </c>
      <c r="K109" s="322">
        <f>J109/1000000</f>
        <v>-0.222</v>
      </c>
      <c r="L109" s="521">
        <v>1096</v>
      </c>
      <c r="M109" s="277">
        <v>1096</v>
      </c>
      <c r="N109" s="322">
        <f>L109-M109</f>
        <v>0</v>
      </c>
      <c r="O109" s="322">
        <f>$F109*N109</f>
        <v>0</v>
      </c>
      <c r="P109" s="322">
        <f>O109/1000000</f>
        <v>0</v>
      </c>
      <c r="Q109" s="469"/>
    </row>
    <row r="110" spans="2:17" ht="18">
      <c r="B110" s="303" t="s">
        <v>414</v>
      </c>
      <c r="C110" s="312"/>
      <c r="D110" s="127"/>
      <c r="E110" s="96"/>
      <c r="F110" s="335"/>
      <c r="G110" s="341"/>
      <c r="H110" s="342"/>
      <c r="I110" s="322"/>
      <c r="J110" s="322"/>
      <c r="K110" s="322"/>
      <c r="L110" s="341"/>
      <c r="M110" s="342"/>
      <c r="N110" s="322"/>
      <c r="O110" s="322"/>
      <c r="P110" s="322"/>
      <c r="Q110" s="341"/>
    </row>
    <row r="111" spans="1:17" ht="18">
      <c r="A111" s="472">
        <v>73</v>
      </c>
      <c r="B111" s="506" t="s">
        <v>415</v>
      </c>
      <c r="C111" s="312">
        <v>5269776</v>
      </c>
      <c r="D111" s="127" t="s">
        <v>12</v>
      </c>
      <c r="E111" s="96" t="s">
        <v>345</v>
      </c>
      <c r="F111" s="417">
        <v>1000</v>
      </c>
      <c r="G111" s="341">
        <v>0</v>
      </c>
      <c r="H111" s="342">
        <v>0</v>
      </c>
      <c r="I111" s="342">
        <f>G111-H111</f>
        <v>0</v>
      </c>
      <c r="J111" s="342">
        <f>$F111*I111</f>
        <v>0</v>
      </c>
      <c r="K111" s="343">
        <f>J111/1000000</f>
        <v>0</v>
      </c>
      <c r="L111" s="341">
        <v>0</v>
      </c>
      <c r="M111" s="342">
        <v>0</v>
      </c>
      <c r="N111" s="342">
        <f>L111-M111</f>
        <v>0</v>
      </c>
      <c r="O111" s="342">
        <f>$F111*N111</f>
        <v>0</v>
      </c>
      <c r="P111" s="343">
        <f>O111/1000000</f>
        <v>0</v>
      </c>
      <c r="Q111" s="341"/>
    </row>
    <row r="112" spans="1:17" ht="18.75" thickBot="1">
      <c r="A112" s="366">
        <v>74</v>
      </c>
      <c r="B112" s="504" t="s">
        <v>416</v>
      </c>
      <c r="C112" s="315">
        <v>4864811</v>
      </c>
      <c r="D112" s="260" t="s">
        <v>12</v>
      </c>
      <c r="E112" s="261" t="s">
        <v>345</v>
      </c>
      <c r="F112" s="502">
        <v>100</v>
      </c>
      <c r="G112" s="104">
        <v>1001621</v>
      </c>
      <c r="H112" s="468">
        <v>999622</v>
      </c>
      <c r="I112" s="326">
        <f>G112-H112</f>
        <v>1999</v>
      </c>
      <c r="J112" s="326">
        <f>$F112*I112</f>
        <v>199900</v>
      </c>
      <c r="K112" s="326">
        <f>J112/1000000</f>
        <v>0.1999</v>
      </c>
      <c r="L112" s="104">
        <v>999871</v>
      </c>
      <c r="M112" s="468">
        <v>999868</v>
      </c>
      <c r="N112" s="326">
        <f>L112-M112</f>
        <v>3</v>
      </c>
      <c r="O112" s="326">
        <f>$F112*N112</f>
        <v>300</v>
      </c>
      <c r="P112" s="326">
        <f>O112/1000000</f>
        <v>0.0003</v>
      </c>
      <c r="Q112" s="503"/>
    </row>
    <row r="113" spans="2:16" ht="13.5" thickTop="1">
      <c r="B113" s="16"/>
      <c r="G113" s="587"/>
      <c r="H113" s="587"/>
      <c r="I113" s="587"/>
      <c r="J113" s="587"/>
      <c r="K113" s="587"/>
      <c r="L113" s="587"/>
      <c r="M113" s="587"/>
      <c r="N113" s="587"/>
      <c r="O113" s="587"/>
      <c r="P113" s="587"/>
    </row>
    <row r="114" spans="2:16" ht="18">
      <c r="B114" s="156" t="s">
        <v>240</v>
      </c>
      <c r="G114" s="587"/>
      <c r="H114" s="587"/>
      <c r="I114" s="587"/>
      <c r="J114" s="587"/>
      <c r="K114" s="434">
        <f>SUM(K7:K112)</f>
        <v>-2.314984900000001</v>
      </c>
      <c r="L114" s="587"/>
      <c r="M114" s="587"/>
      <c r="N114" s="587"/>
      <c r="O114" s="587"/>
      <c r="P114" s="588">
        <f>SUM(P7:P112)</f>
        <v>2.9977391666666677</v>
      </c>
    </row>
    <row r="115" spans="2:16" ht="12.75">
      <c r="B115" s="16"/>
      <c r="G115" s="587"/>
      <c r="H115" s="587"/>
      <c r="I115" s="587"/>
      <c r="J115" s="587"/>
      <c r="K115" s="587"/>
      <c r="L115" s="587"/>
      <c r="M115" s="587"/>
      <c r="N115" s="587"/>
      <c r="O115" s="587"/>
      <c r="P115" s="587"/>
    </row>
    <row r="116" spans="2:16" ht="12.75">
      <c r="B116" s="16"/>
      <c r="G116" s="587"/>
      <c r="H116" s="587"/>
      <c r="I116" s="587"/>
      <c r="J116" s="587"/>
      <c r="K116" s="587"/>
      <c r="L116" s="587"/>
      <c r="M116" s="587"/>
      <c r="N116" s="587"/>
      <c r="O116" s="587"/>
      <c r="P116" s="587"/>
    </row>
    <row r="117" spans="2:16" ht="12.75">
      <c r="B117" s="16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</row>
    <row r="118" spans="2:16" ht="12.75">
      <c r="B118" s="16"/>
      <c r="G118" s="587"/>
      <c r="H118" s="587"/>
      <c r="I118" s="587"/>
      <c r="J118" s="587"/>
      <c r="K118" s="587"/>
      <c r="L118" s="587"/>
      <c r="M118" s="587"/>
      <c r="N118" s="587"/>
      <c r="O118" s="587"/>
      <c r="P118" s="587"/>
    </row>
    <row r="119" spans="2:16" ht="12.75">
      <c r="B119" s="16"/>
      <c r="G119" s="587"/>
      <c r="H119" s="587"/>
      <c r="I119" s="587"/>
      <c r="J119" s="587"/>
      <c r="K119" s="587"/>
      <c r="L119" s="587"/>
      <c r="M119" s="587"/>
      <c r="N119" s="587"/>
      <c r="O119" s="587"/>
      <c r="P119" s="587"/>
    </row>
    <row r="120" spans="1:16" ht="15.75">
      <c r="A120" s="15"/>
      <c r="G120" s="587"/>
      <c r="H120" s="587"/>
      <c r="I120" s="587"/>
      <c r="J120" s="587"/>
      <c r="K120" s="587"/>
      <c r="L120" s="587"/>
      <c r="M120" s="587"/>
      <c r="N120" s="587"/>
      <c r="O120" s="587"/>
      <c r="P120" s="587"/>
    </row>
    <row r="121" spans="1:17" ht="24" thickBot="1">
      <c r="A121" s="187" t="s">
        <v>239</v>
      </c>
      <c r="G121" s="522"/>
      <c r="H121" s="522"/>
      <c r="I121" s="82" t="s">
        <v>396</v>
      </c>
      <c r="J121" s="522"/>
      <c r="K121" s="522"/>
      <c r="L121" s="522"/>
      <c r="M121" s="522"/>
      <c r="N121" s="82" t="s">
        <v>397</v>
      </c>
      <c r="O121" s="522"/>
      <c r="P121" s="522"/>
      <c r="Q121" s="589" t="str">
        <f>Q1</f>
        <v>APRIL-2017</v>
      </c>
    </row>
    <row r="122" spans="1:17" ht="39.75" thickBot="1" thickTop="1">
      <c r="A122" s="578" t="s">
        <v>8</v>
      </c>
      <c r="B122" s="552" t="s">
        <v>9</v>
      </c>
      <c r="C122" s="553" t="s">
        <v>1</v>
      </c>
      <c r="D122" s="553" t="s">
        <v>2</v>
      </c>
      <c r="E122" s="553" t="s">
        <v>3</v>
      </c>
      <c r="F122" s="553" t="s">
        <v>10</v>
      </c>
      <c r="G122" s="551" t="str">
        <f>G5</f>
        <v>FINAL READING 01/05/2017</v>
      </c>
      <c r="H122" s="553" t="str">
        <f>H5</f>
        <v>INTIAL READING 01/04/2017</v>
      </c>
      <c r="I122" s="553" t="s">
        <v>4</v>
      </c>
      <c r="J122" s="553" t="s">
        <v>5</v>
      </c>
      <c r="K122" s="579" t="s">
        <v>6</v>
      </c>
      <c r="L122" s="551" t="str">
        <f>G5</f>
        <v>FINAL READING 01/05/2017</v>
      </c>
      <c r="M122" s="553" t="str">
        <f>H5</f>
        <v>INTIAL READING 01/04/2017</v>
      </c>
      <c r="N122" s="553" t="s">
        <v>4</v>
      </c>
      <c r="O122" s="553" t="s">
        <v>5</v>
      </c>
      <c r="P122" s="579" t="s">
        <v>6</v>
      </c>
      <c r="Q122" s="579" t="s">
        <v>308</v>
      </c>
    </row>
    <row r="123" spans="1:16" ht="8.25" customHeight="1" thickBot="1" thickTop="1">
      <c r="A123" s="13"/>
      <c r="B123" s="11"/>
      <c r="C123" s="10"/>
      <c r="D123" s="10"/>
      <c r="E123" s="10"/>
      <c r="F123" s="10"/>
      <c r="G123" s="587"/>
      <c r="H123" s="587"/>
      <c r="I123" s="587"/>
      <c r="J123" s="587"/>
      <c r="K123" s="587"/>
      <c r="L123" s="587"/>
      <c r="M123" s="587"/>
      <c r="N123" s="587"/>
      <c r="O123" s="587"/>
      <c r="P123" s="587"/>
    </row>
    <row r="124" spans="1:17" ht="15.75" customHeight="1" thickTop="1">
      <c r="A124" s="337"/>
      <c r="B124" s="338" t="s">
        <v>27</v>
      </c>
      <c r="C124" s="325"/>
      <c r="D124" s="319"/>
      <c r="E124" s="319"/>
      <c r="F124" s="319"/>
      <c r="G124" s="590"/>
      <c r="H124" s="591"/>
      <c r="I124" s="591"/>
      <c r="J124" s="591"/>
      <c r="K124" s="592"/>
      <c r="L124" s="590"/>
      <c r="M124" s="591"/>
      <c r="N124" s="591"/>
      <c r="O124" s="591"/>
      <c r="P124" s="592"/>
      <c r="Q124" s="586"/>
    </row>
    <row r="125" spans="1:17" ht="15.75" customHeight="1">
      <c r="A125" s="324">
        <v>1</v>
      </c>
      <c r="B125" s="345" t="s">
        <v>81</v>
      </c>
      <c r="C125" s="335">
        <v>5295192</v>
      </c>
      <c r="D125" s="327" t="s">
        <v>12</v>
      </c>
      <c r="E125" s="327" t="s">
        <v>345</v>
      </c>
      <c r="F125" s="335">
        <v>-100</v>
      </c>
      <c r="G125" s="341">
        <v>5611</v>
      </c>
      <c r="H125" s="342">
        <v>5346</v>
      </c>
      <c r="I125" s="342">
        <f>G125-H125</f>
        <v>265</v>
      </c>
      <c r="J125" s="342">
        <f>$F125*I125</f>
        <v>-26500</v>
      </c>
      <c r="K125" s="343">
        <f>J125/1000000</f>
        <v>-0.0265</v>
      </c>
      <c r="L125" s="341">
        <v>11034</v>
      </c>
      <c r="M125" s="342">
        <v>9339</v>
      </c>
      <c r="N125" s="342">
        <f>L125-M125</f>
        <v>1695</v>
      </c>
      <c r="O125" s="342">
        <f>$F125*N125</f>
        <v>-169500</v>
      </c>
      <c r="P125" s="343">
        <f>O125/1000000</f>
        <v>-0.1695</v>
      </c>
      <c r="Q125" s="469"/>
    </row>
    <row r="126" spans="1:17" ht="16.5">
      <c r="A126" s="324"/>
      <c r="B126" s="346" t="s">
        <v>39</v>
      </c>
      <c r="C126" s="335"/>
      <c r="D126" s="349"/>
      <c r="E126" s="349"/>
      <c r="F126" s="335"/>
      <c r="G126" s="341"/>
      <c r="H126" s="342"/>
      <c r="I126" s="342"/>
      <c r="J126" s="342"/>
      <c r="K126" s="343"/>
      <c r="L126" s="341"/>
      <c r="M126" s="342"/>
      <c r="N126" s="342"/>
      <c r="O126" s="342"/>
      <c r="P126" s="343"/>
      <c r="Q126" s="469"/>
    </row>
    <row r="127" spans="1:17" ht="18">
      <c r="A127" s="324">
        <v>2</v>
      </c>
      <c r="B127" s="345" t="s">
        <v>40</v>
      </c>
      <c r="C127" s="335">
        <v>4864959</v>
      </c>
      <c r="D127" s="348" t="s">
        <v>12</v>
      </c>
      <c r="E127" s="327" t="s">
        <v>345</v>
      </c>
      <c r="F127" s="335">
        <v>-1000</v>
      </c>
      <c r="G127" s="341">
        <v>15122</v>
      </c>
      <c r="H127" s="342">
        <v>15126</v>
      </c>
      <c r="I127" s="322">
        <f>G127-H127</f>
        <v>-4</v>
      </c>
      <c r="J127" s="322">
        <f>$F127*I127</f>
        <v>4000</v>
      </c>
      <c r="K127" s="322">
        <f>J127/1000000</f>
        <v>0.004</v>
      </c>
      <c r="L127" s="341">
        <v>10403</v>
      </c>
      <c r="M127" s="342">
        <v>10403</v>
      </c>
      <c r="N127" s="322">
        <f>L127-M127</f>
        <v>0</v>
      </c>
      <c r="O127" s="322">
        <f>$F127*N127</f>
        <v>0</v>
      </c>
      <c r="P127" s="322">
        <f>O127/1000000</f>
        <v>0</v>
      </c>
      <c r="Q127" s="482" t="s">
        <v>476</v>
      </c>
    </row>
    <row r="128" spans="1:17" ht="16.5">
      <c r="A128" s="324"/>
      <c r="B128" s="345"/>
      <c r="C128" s="335">
        <v>5128435</v>
      </c>
      <c r="D128" s="348" t="s">
        <v>12</v>
      </c>
      <c r="E128" s="327" t="s">
        <v>345</v>
      </c>
      <c r="F128" s="335">
        <v>-1250</v>
      </c>
      <c r="G128" s="341">
        <v>7</v>
      </c>
      <c r="H128" s="342">
        <v>0</v>
      </c>
      <c r="I128" s="342">
        <f>G128-H128</f>
        <v>7</v>
      </c>
      <c r="J128" s="342">
        <f>$F128*I128</f>
        <v>-8750</v>
      </c>
      <c r="K128" s="343">
        <f>J128/1000000</f>
        <v>-0.00875</v>
      </c>
      <c r="L128" s="341">
        <v>65</v>
      </c>
      <c r="M128" s="342">
        <v>0</v>
      </c>
      <c r="N128" s="342">
        <f>L128-M128</f>
        <v>65</v>
      </c>
      <c r="O128" s="342">
        <f>$F128*N128</f>
        <v>-81250</v>
      </c>
      <c r="P128" s="343">
        <f>O128/1000000</f>
        <v>-0.08125</v>
      </c>
      <c r="Q128" s="469" t="s">
        <v>466</v>
      </c>
    </row>
    <row r="129" spans="1:17" ht="15.75" customHeight="1">
      <c r="A129" s="324"/>
      <c r="B129" s="346" t="s">
        <v>18</v>
      </c>
      <c r="C129" s="335"/>
      <c r="D129" s="348"/>
      <c r="E129" s="327"/>
      <c r="F129" s="335"/>
      <c r="G129" s="341"/>
      <c r="H129" s="342"/>
      <c r="I129" s="342"/>
      <c r="J129" s="342"/>
      <c r="K129" s="343"/>
      <c r="L129" s="341"/>
      <c r="M129" s="342"/>
      <c r="N129" s="342"/>
      <c r="O129" s="342"/>
      <c r="P129" s="343"/>
      <c r="Q129" s="469"/>
    </row>
    <row r="130" spans="1:17" ht="16.5">
      <c r="A130" s="324">
        <v>3</v>
      </c>
      <c r="B130" s="345" t="s">
        <v>19</v>
      </c>
      <c r="C130" s="365">
        <v>4865146</v>
      </c>
      <c r="D130" s="40" t="s">
        <v>12</v>
      </c>
      <c r="E130" s="41" t="s">
        <v>345</v>
      </c>
      <c r="F130" s="371">
        <v>-1000</v>
      </c>
      <c r="G130" s="341">
        <v>705</v>
      </c>
      <c r="H130" s="342">
        <v>708</v>
      </c>
      <c r="I130" s="277">
        <f>G130-H130</f>
        <v>-3</v>
      </c>
      <c r="J130" s="277">
        <f>$F130*I130</f>
        <v>3000</v>
      </c>
      <c r="K130" s="277">
        <f>J130/1000000</f>
        <v>0.003</v>
      </c>
      <c r="L130" s="341">
        <v>661</v>
      </c>
      <c r="M130" s="342">
        <v>604</v>
      </c>
      <c r="N130" s="277">
        <f>L130-M130</f>
        <v>57</v>
      </c>
      <c r="O130" s="277">
        <f>$F130*N130</f>
        <v>-57000</v>
      </c>
      <c r="P130" s="277">
        <f>O130/1000000</f>
        <v>-0.057</v>
      </c>
      <c r="Q130" s="781" t="s">
        <v>476</v>
      </c>
    </row>
    <row r="131" spans="1:17" ht="16.5">
      <c r="A131" s="324">
        <v>4</v>
      </c>
      <c r="B131" s="345" t="s">
        <v>20</v>
      </c>
      <c r="C131" s="335">
        <v>4865144</v>
      </c>
      <c r="D131" s="348" t="s">
        <v>12</v>
      </c>
      <c r="E131" s="327" t="s">
        <v>345</v>
      </c>
      <c r="F131" s="335">
        <v>-1000</v>
      </c>
      <c r="G131" s="341">
        <v>86864</v>
      </c>
      <c r="H131" s="342">
        <v>86833</v>
      </c>
      <c r="I131" s="342">
        <f>G131-H131</f>
        <v>31</v>
      </c>
      <c r="J131" s="342">
        <f>$F131*I131</f>
        <v>-31000</v>
      </c>
      <c r="K131" s="343">
        <f>J131/1000000</f>
        <v>-0.031</v>
      </c>
      <c r="L131" s="341">
        <v>123655</v>
      </c>
      <c r="M131" s="342">
        <v>123455</v>
      </c>
      <c r="N131" s="342">
        <f>L131-M131</f>
        <v>200</v>
      </c>
      <c r="O131" s="342">
        <f>$F131*N131</f>
        <v>-200000</v>
      </c>
      <c r="P131" s="343">
        <f>O131/1000000</f>
        <v>-0.2</v>
      </c>
      <c r="Q131" s="469"/>
    </row>
    <row r="132" spans="1:17" ht="16.5">
      <c r="A132" s="593"/>
      <c r="B132" s="594" t="s">
        <v>47</v>
      </c>
      <c r="C132" s="323"/>
      <c r="D132" s="327"/>
      <c r="E132" s="327"/>
      <c r="F132" s="595"/>
      <c r="G132" s="596"/>
      <c r="H132" s="597"/>
      <c r="I132" s="342"/>
      <c r="J132" s="342"/>
      <c r="K132" s="343"/>
      <c r="L132" s="596"/>
      <c r="M132" s="597"/>
      <c r="N132" s="342"/>
      <c r="O132" s="342"/>
      <c r="P132" s="343"/>
      <c r="Q132" s="469"/>
    </row>
    <row r="133" spans="1:17" ht="16.5">
      <c r="A133" s="324">
        <v>5</v>
      </c>
      <c r="B133" s="526" t="s">
        <v>48</v>
      </c>
      <c r="C133" s="335">
        <v>5295128</v>
      </c>
      <c r="D133" s="349" t="s">
        <v>12</v>
      </c>
      <c r="E133" s="327" t="s">
        <v>345</v>
      </c>
      <c r="F133" s="335">
        <v>-50</v>
      </c>
      <c r="G133" s="341">
        <v>969505</v>
      </c>
      <c r="H133" s="277">
        <v>968668</v>
      </c>
      <c r="I133" s="342">
        <f>G133-H133</f>
        <v>837</v>
      </c>
      <c r="J133" s="342">
        <f>$F133*I133</f>
        <v>-41850</v>
      </c>
      <c r="K133" s="343">
        <f>J133/1000000</f>
        <v>-0.04185</v>
      </c>
      <c r="L133" s="341">
        <v>1796</v>
      </c>
      <c r="M133" s="277">
        <v>1793</v>
      </c>
      <c r="N133" s="342">
        <f>L133-M133</f>
        <v>3</v>
      </c>
      <c r="O133" s="342">
        <f>$F133*N133</f>
        <v>-150</v>
      </c>
      <c r="P133" s="343">
        <f>O133/1000000</f>
        <v>-0.00015</v>
      </c>
      <c r="Q133" s="517"/>
    </row>
    <row r="134" spans="1:17" ht="16.5">
      <c r="A134" s="324"/>
      <c r="B134" s="347" t="s">
        <v>49</v>
      </c>
      <c r="C134" s="335"/>
      <c r="D134" s="348"/>
      <c r="E134" s="327"/>
      <c r="F134" s="335"/>
      <c r="G134" s="341"/>
      <c r="H134" s="342"/>
      <c r="I134" s="342"/>
      <c r="J134" s="342"/>
      <c r="K134" s="343"/>
      <c r="L134" s="341"/>
      <c r="M134" s="342"/>
      <c r="N134" s="342"/>
      <c r="O134" s="342"/>
      <c r="P134" s="343"/>
      <c r="Q134" s="469"/>
    </row>
    <row r="135" spans="1:17" ht="16.5">
      <c r="A135" s="324">
        <v>6</v>
      </c>
      <c r="B135" s="537" t="s">
        <v>348</v>
      </c>
      <c r="C135" s="335">
        <v>4865174</v>
      </c>
      <c r="D135" s="349" t="s">
        <v>12</v>
      </c>
      <c r="E135" s="327" t="s">
        <v>345</v>
      </c>
      <c r="F135" s="335">
        <v>-1000</v>
      </c>
      <c r="G135" s="341">
        <v>0</v>
      </c>
      <c r="H135" s="342">
        <v>0</v>
      </c>
      <c r="I135" s="342">
        <f>G135-H135</f>
        <v>0</v>
      </c>
      <c r="J135" s="342">
        <f>$F135*I135</f>
        <v>0</v>
      </c>
      <c r="K135" s="343">
        <f>J135/1000000</f>
        <v>0</v>
      </c>
      <c r="L135" s="341">
        <v>2</v>
      </c>
      <c r="M135" s="342">
        <v>3</v>
      </c>
      <c r="N135" s="342">
        <f>L135-M135</f>
        <v>-1</v>
      </c>
      <c r="O135" s="342">
        <f>$F135*N135</f>
        <v>1000</v>
      </c>
      <c r="P135" s="343">
        <f>O135/1000000</f>
        <v>0.001</v>
      </c>
      <c r="Q135" s="514"/>
    </row>
    <row r="136" spans="1:17" ht="16.5">
      <c r="A136" s="324"/>
      <c r="B136" s="346" t="s">
        <v>35</v>
      </c>
      <c r="C136" s="335"/>
      <c r="D136" s="349"/>
      <c r="E136" s="327"/>
      <c r="F136" s="335"/>
      <c r="G136" s="341"/>
      <c r="H136" s="342"/>
      <c r="I136" s="342"/>
      <c r="J136" s="342"/>
      <c r="K136" s="343"/>
      <c r="L136" s="341"/>
      <c r="M136" s="342"/>
      <c r="N136" s="342"/>
      <c r="O136" s="342"/>
      <c r="P136" s="343"/>
      <c r="Q136" s="469"/>
    </row>
    <row r="137" spans="1:17" ht="16.5">
      <c r="A137" s="324">
        <v>7</v>
      </c>
      <c r="B137" s="345" t="s">
        <v>361</v>
      </c>
      <c r="C137" s="335">
        <v>5128439</v>
      </c>
      <c r="D137" s="348" t="s">
        <v>12</v>
      </c>
      <c r="E137" s="327" t="s">
        <v>345</v>
      </c>
      <c r="F137" s="335">
        <v>-800</v>
      </c>
      <c r="G137" s="341">
        <v>988162</v>
      </c>
      <c r="H137" s="342">
        <v>988590</v>
      </c>
      <c r="I137" s="342">
        <f>G137-H137</f>
        <v>-428</v>
      </c>
      <c r="J137" s="342">
        <f>$F137*I137</f>
        <v>342400</v>
      </c>
      <c r="K137" s="343">
        <f>J137/1000000</f>
        <v>0.3424</v>
      </c>
      <c r="L137" s="341">
        <v>999579</v>
      </c>
      <c r="M137" s="342">
        <v>999703</v>
      </c>
      <c r="N137" s="342">
        <f>L137-M137</f>
        <v>-124</v>
      </c>
      <c r="O137" s="342">
        <f>$F137*N137</f>
        <v>99200</v>
      </c>
      <c r="P137" s="343">
        <f>O137/1000000</f>
        <v>0.0992</v>
      </c>
      <c r="Q137" s="469"/>
    </row>
    <row r="138" spans="1:17" ht="16.5">
      <c r="A138" s="324"/>
      <c r="B138" s="347" t="s">
        <v>384</v>
      </c>
      <c r="C138" s="335"/>
      <c r="D138" s="348"/>
      <c r="E138" s="327"/>
      <c r="F138" s="335"/>
      <c r="G138" s="341"/>
      <c r="H138" s="342"/>
      <c r="I138" s="342"/>
      <c r="J138" s="342"/>
      <c r="K138" s="343"/>
      <c r="L138" s="341"/>
      <c r="M138" s="342"/>
      <c r="N138" s="342"/>
      <c r="O138" s="342"/>
      <c r="P138" s="343"/>
      <c r="Q138" s="469"/>
    </row>
    <row r="139" spans="1:17" ht="18">
      <c r="A139" s="324">
        <v>8</v>
      </c>
      <c r="B139" s="778" t="s">
        <v>389</v>
      </c>
      <c r="C139" s="312">
        <v>5128407</v>
      </c>
      <c r="D139" s="127" t="s">
        <v>12</v>
      </c>
      <c r="E139" s="96" t="s">
        <v>345</v>
      </c>
      <c r="F139" s="417">
        <v>2000</v>
      </c>
      <c r="G139" s="341">
        <v>999427</v>
      </c>
      <c r="H139" s="342">
        <v>999427</v>
      </c>
      <c r="I139" s="322">
        <f>G139-H139</f>
        <v>0</v>
      </c>
      <c r="J139" s="322">
        <f>$F139*I139</f>
        <v>0</v>
      </c>
      <c r="K139" s="322">
        <f>J139/1000000</f>
        <v>0</v>
      </c>
      <c r="L139" s="341">
        <v>30</v>
      </c>
      <c r="M139" s="342">
        <v>30</v>
      </c>
      <c r="N139" s="322">
        <f>L139-M139</f>
        <v>0</v>
      </c>
      <c r="O139" s="322">
        <f>$F139*N139</f>
        <v>0</v>
      </c>
      <c r="P139" s="322">
        <f>O139/1000000</f>
        <v>0</v>
      </c>
      <c r="Q139" s="470"/>
    </row>
    <row r="140" spans="1:17" ht="13.5" thickBot="1">
      <c r="A140" s="46"/>
      <c r="B140" s="140"/>
      <c r="C140" s="47"/>
      <c r="D140" s="90"/>
      <c r="E140" s="141"/>
      <c r="F140" s="90"/>
      <c r="G140" s="104"/>
      <c r="H140" s="105"/>
      <c r="I140" s="105"/>
      <c r="J140" s="105"/>
      <c r="K140" s="109"/>
      <c r="L140" s="104"/>
      <c r="M140" s="105"/>
      <c r="N140" s="105"/>
      <c r="O140" s="105"/>
      <c r="P140" s="109"/>
      <c r="Q140" s="598"/>
    </row>
    <row r="141" ht="13.5" thickTop="1"/>
    <row r="142" spans="2:16" ht="18">
      <c r="B142" s="316" t="s">
        <v>309</v>
      </c>
      <c r="K142" s="157">
        <f>SUM(K125:K140)</f>
        <v>0.2413</v>
      </c>
      <c r="P142" s="157">
        <f>SUM(P125:P140)</f>
        <v>-0.4077</v>
      </c>
    </row>
    <row r="143" spans="11:16" ht="15.75">
      <c r="K143" s="87"/>
      <c r="P143" s="87"/>
    </row>
    <row r="144" spans="11:16" ht="15.75">
      <c r="K144" s="87"/>
      <c r="P144" s="87"/>
    </row>
    <row r="145" spans="11:16" ht="15.75">
      <c r="K145" s="87"/>
      <c r="P145" s="87"/>
    </row>
    <row r="146" spans="11:16" ht="15.75">
      <c r="K146" s="87"/>
      <c r="P146" s="87"/>
    </row>
    <row r="147" spans="11:16" ht="15.75">
      <c r="K147" s="87"/>
      <c r="P147" s="87"/>
    </row>
    <row r="148" ht="13.5" thickBot="1"/>
    <row r="149" spans="1:17" ht="31.5" customHeight="1">
      <c r="A149" s="143" t="s">
        <v>242</v>
      </c>
      <c r="B149" s="144"/>
      <c r="C149" s="144"/>
      <c r="D149" s="145"/>
      <c r="E149" s="146"/>
      <c r="F149" s="145"/>
      <c r="G149" s="145"/>
      <c r="H149" s="144"/>
      <c r="I149" s="147"/>
      <c r="J149" s="148"/>
      <c r="K149" s="149"/>
      <c r="L149" s="599"/>
      <c r="M149" s="599"/>
      <c r="N149" s="599"/>
      <c r="O149" s="599"/>
      <c r="P149" s="599"/>
      <c r="Q149" s="600"/>
    </row>
    <row r="150" spans="1:17" ht="28.5" customHeight="1">
      <c r="A150" s="150" t="s">
        <v>304</v>
      </c>
      <c r="B150" s="84"/>
      <c r="C150" s="84"/>
      <c r="D150" s="84"/>
      <c r="E150" s="85"/>
      <c r="F150" s="84"/>
      <c r="G150" s="84"/>
      <c r="H150" s="84"/>
      <c r="I150" s="86"/>
      <c r="J150" s="84"/>
      <c r="K150" s="142">
        <f>K114</f>
        <v>-2.314984900000001</v>
      </c>
      <c r="L150" s="522"/>
      <c r="M150" s="522"/>
      <c r="N150" s="522"/>
      <c r="O150" s="522"/>
      <c r="P150" s="142">
        <f>P114</f>
        <v>2.9977391666666677</v>
      </c>
      <c r="Q150" s="601"/>
    </row>
    <row r="151" spans="1:17" ht="28.5" customHeight="1">
      <c r="A151" s="150" t="s">
        <v>305</v>
      </c>
      <c r="B151" s="84"/>
      <c r="C151" s="84"/>
      <c r="D151" s="84"/>
      <c r="E151" s="85"/>
      <c r="F151" s="84"/>
      <c r="G151" s="84"/>
      <c r="H151" s="84"/>
      <c r="I151" s="86"/>
      <c r="J151" s="84"/>
      <c r="K151" s="142">
        <f>K142</f>
        <v>0.2413</v>
      </c>
      <c r="L151" s="522"/>
      <c r="M151" s="522"/>
      <c r="N151" s="522"/>
      <c r="O151" s="522"/>
      <c r="P151" s="142">
        <f>P142</f>
        <v>-0.4077</v>
      </c>
      <c r="Q151" s="601"/>
    </row>
    <row r="152" spans="1:17" ht="28.5" customHeight="1">
      <c r="A152" s="150" t="s">
        <v>243</v>
      </c>
      <c r="B152" s="84"/>
      <c r="C152" s="84"/>
      <c r="D152" s="84"/>
      <c r="E152" s="85"/>
      <c r="F152" s="84"/>
      <c r="G152" s="84"/>
      <c r="H152" s="84"/>
      <c r="I152" s="86"/>
      <c r="J152" s="84"/>
      <c r="K152" s="142">
        <f>'ROHTAK ROAD'!K43</f>
        <v>2.6074499999999996</v>
      </c>
      <c r="L152" s="522"/>
      <c r="M152" s="522"/>
      <c r="N152" s="522"/>
      <c r="O152" s="522"/>
      <c r="P152" s="142">
        <f>'ROHTAK ROAD'!P43</f>
        <v>0.0158875</v>
      </c>
      <c r="Q152" s="601"/>
    </row>
    <row r="153" spans="1:17" ht="27.75" customHeight="1" thickBot="1">
      <c r="A153" s="152" t="s">
        <v>244</v>
      </c>
      <c r="B153" s="151"/>
      <c r="C153" s="151"/>
      <c r="D153" s="151"/>
      <c r="E153" s="151"/>
      <c r="F153" s="151"/>
      <c r="G153" s="151"/>
      <c r="H153" s="151"/>
      <c r="I153" s="151"/>
      <c r="J153" s="151"/>
      <c r="K153" s="425">
        <f>SUM(K150:K152)</f>
        <v>0.5337650999999983</v>
      </c>
      <c r="L153" s="602"/>
      <c r="M153" s="602"/>
      <c r="N153" s="602"/>
      <c r="O153" s="602"/>
      <c r="P153" s="425">
        <f>SUM(P150:P152)</f>
        <v>2.6059266666666674</v>
      </c>
      <c r="Q153" s="603"/>
    </row>
    <row r="157" ht="13.5" thickBot="1">
      <c r="A157" s="244"/>
    </row>
    <row r="158" spans="1:17" ht="12.75">
      <c r="A158" s="604"/>
      <c r="B158" s="605"/>
      <c r="C158" s="605"/>
      <c r="D158" s="605"/>
      <c r="E158" s="605"/>
      <c r="F158" s="605"/>
      <c r="G158" s="605"/>
      <c r="H158" s="599"/>
      <c r="I158" s="599"/>
      <c r="J158" s="599"/>
      <c r="K158" s="599"/>
      <c r="L158" s="599"/>
      <c r="M158" s="599"/>
      <c r="N158" s="599"/>
      <c r="O158" s="599"/>
      <c r="P158" s="599"/>
      <c r="Q158" s="600"/>
    </row>
    <row r="159" spans="1:17" ht="23.25">
      <c r="A159" s="606" t="s">
        <v>326</v>
      </c>
      <c r="B159" s="607"/>
      <c r="C159" s="607"/>
      <c r="D159" s="607"/>
      <c r="E159" s="607"/>
      <c r="F159" s="607"/>
      <c r="G159" s="607"/>
      <c r="H159" s="522"/>
      <c r="I159" s="522"/>
      <c r="J159" s="522"/>
      <c r="K159" s="522"/>
      <c r="L159" s="522"/>
      <c r="M159" s="522"/>
      <c r="N159" s="522"/>
      <c r="O159" s="522"/>
      <c r="P159" s="522"/>
      <c r="Q159" s="601"/>
    </row>
    <row r="160" spans="1:17" ht="12.75">
      <c r="A160" s="608"/>
      <c r="B160" s="607"/>
      <c r="C160" s="607"/>
      <c r="D160" s="607"/>
      <c r="E160" s="607"/>
      <c r="F160" s="607"/>
      <c r="G160" s="607"/>
      <c r="H160" s="522"/>
      <c r="I160" s="522"/>
      <c r="J160" s="522"/>
      <c r="K160" s="522"/>
      <c r="L160" s="522"/>
      <c r="M160" s="522"/>
      <c r="N160" s="522"/>
      <c r="O160" s="522"/>
      <c r="P160" s="522"/>
      <c r="Q160" s="601"/>
    </row>
    <row r="161" spans="1:17" ht="15.75">
      <c r="A161" s="609"/>
      <c r="B161" s="610"/>
      <c r="C161" s="610"/>
      <c r="D161" s="610"/>
      <c r="E161" s="610"/>
      <c r="F161" s="610"/>
      <c r="G161" s="610"/>
      <c r="H161" s="522"/>
      <c r="I161" s="522"/>
      <c r="J161" s="522"/>
      <c r="K161" s="611" t="s">
        <v>338</v>
      </c>
      <c r="L161" s="522"/>
      <c r="M161" s="522"/>
      <c r="N161" s="522"/>
      <c r="O161" s="522"/>
      <c r="P161" s="611" t="s">
        <v>339</v>
      </c>
      <c r="Q161" s="601"/>
    </row>
    <row r="162" spans="1:17" ht="12.75">
      <c r="A162" s="612"/>
      <c r="B162" s="96"/>
      <c r="C162" s="96"/>
      <c r="D162" s="96"/>
      <c r="E162" s="96"/>
      <c r="F162" s="96"/>
      <c r="G162" s="96"/>
      <c r="H162" s="522"/>
      <c r="I162" s="522"/>
      <c r="J162" s="522"/>
      <c r="K162" s="522"/>
      <c r="L162" s="522"/>
      <c r="M162" s="522"/>
      <c r="N162" s="522"/>
      <c r="O162" s="522"/>
      <c r="P162" s="522"/>
      <c r="Q162" s="601"/>
    </row>
    <row r="163" spans="1:17" ht="12.75">
      <c r="A163" s="612"/>
      <c r="B163" s="96"/>
      <c r="C163" s="96"/>
      <c r="D163" s="96"/>
      <c r="E163" s="96"/>
      <c r="F163" s="96"/>
      <c r="G163" s="96"/>
      <c r="H163" s="522"/>
      <c r="I163" s="522"/>
      <c r="J163" s="522"/>
      <c r="K163" s="522"/>
      <c r="L163" s="522"/>
      <c r="M163" s="522"/>
      <c r="N163" s="522"/>
      <c r="O163" s="522"/>
      <c r="P163" s="522"/>
      <c r="Q163" s="601"/>
    </row>
    <row r="164" spans="1:17" ht="24.75" customHeight="1">
      <c r="A164" s="613" t="s">
        <v>329</v>
      </c>
      <c r="B164" s="614"/>
      <c r="C164" s="614"/>
      <c r="D164" s="615"/>
      <c r="E164" s="615"/>
      <c r="F164" s="616"/>
      <c r="G164" s="615"/>
      <c r="H164" s="522"/>
      <c r="I164" s="522"/>
      <c r="J164" s="522"/>
      <c r="K164" s="617">
        <f>K153</f>
        <v>0.5337650999999983</v>
      </c>
      <c r="L164" s="615" t="s">
        <v>327</v>
      </c>
      <c r="M164" s="522"/>
      <c r="N164" s="522"/>
      <c r="O164" s="522"/>
      <c r="P164" s="617">
        <f>P153</f>
        <v>2.6059266666666674</v>
      </c>
      <c r="Q164" s="618" t="s">
        <v>327</v>
      </c>
    </row>
    <row r="165" spans="1:17" ht="15">
      <c r="A165" s="619"/>
      <c r="B165" s="620"/>
      <c r="C165" s="620"/>
      <c r="D165" s="607"/>
      <c r="E165" s="607"/>
      <c r="F165" s="621"/>
      <c r="G165" s="607"/>
      <c r="H165" s="522"/>
      <c r="I165" s="522"/>
      <c r="J165" s="522"/>
      <c r="K165" s="597"/>
      <c r="L165" s="607"/>
      <c r="M165" s="522"/>
      <c r="N165" s="522"/>
      <c r="O165" s="522"/>
      <c r="P165" s="597"/>
      <c r="Q165" s="622"/>
    </row>
    <row r="166" spans="1:17" ht="22.5" customHeight="1">
      <c r="A166" s="623" t="s">
        <v>328</v>
      </c>
      <c r="B166" s="45"/>
      <c r="C166" s="45"/>
      <c r="D166" s="607"/>
      <c r="E166" s="607"/>
      <c r="F166" s="624"/>
      <c r="G166" s="615"/>
      <c r="H166" s="522"/>
      <c r="I166" s="522"/>
      <c r="J166" s="522"/>
      <c r="K166" s="617">
        <f>'STEPPED UP GENCO'!K38</f>
        <v>0.5536494852500001</v>
      </c>
      <c r="L166" s="615" t="s">
        <v>327</v>
      </c>
      <c r="M166" s="522"/>
      <c r="N166" s="522"/>
      <c r="O166" s="522"/>
      <c r="P166" s="617">
        <f>'STEPPED UP GENCO'!P38</f>
        <v>-0.9635828265</v>
      </c>
      <c r="Q166" s="618" t="s">
        <v>327</v>
      </c>
    </row>
    <row r="167" spans="1:17" ht="12.75">
      <c r="A167" s="625"/>
      <c r="B167" s="522"/>
      <c r="C167" s="522"/>
      <c r="D167" s="522"/>
      <c r="E167" s="522"/>
      <c r="F167" s="522"/>
      <c r="G167" s="522"/>
      <c r="H167" s="522"/>
      <c r="I167" s="522"/>
      <c r="J167" s="522"/>
      <c r="K167" s="522"/>
      <c r="L167" s="522"/>
      <c r="M167" s="522"/>
      <c r="N167" s="522"/>
      <c r="O167" s="522"/>
      <c r="P167" s="522"/>
      <c r="Q167" s="601"/>
    </row>
    <row r="168" spans="1:17" ht="12.75">
      <c r="A168" s="625"/>
      <c r="B168" s="522"/>
      <c r="C168" s="522"/>
      <c r="D168" s="522"/>
      <c r="E168" s="522"/>
      <c r="F168" s="522"/>
      <c r="G168" s="522"/>
      <c r="H168" s="522"/>
      <c r="I168" s="522"/>
      <c r="J168" s="522"/>
      <c r="K168" s="522"/>
      <c r="L168" s="522"/>
      <c r="M168" s="522"/>
      <c r="N168" s="522"/>
      <c r="O168" s="522"/>
      <c r="P168" s="522"/>
      <c r="Q168" s="601"/>
    </row>
    <row r="169" spans="1:17" ht="12.75">
      <c r="A169" s="625"/>
      <c r="B169" s="522"/>
      <c r="C169" s="522"/>
      <c r="D169" s="522"/>
      <c r="E169" s="522"/>
      <c r="F169" s="522"/>
      <c r="G169" s="522"/>
      <c r="H169" s="522"/>
      <c r="I169" s="522"/>
      <c r="J169" s="522"/>
      <c r="K169" s="522"/>
      <c r="L169" s="522"/>
      <c r="M169" s="522"/>
      <c r="N169" s="522"/>
      <c r="O169" s="522"/>
      <c r="P169" s="522"/>
      <c r="Q169" s="601"/>
    </row>
    <row r="170" spans="1:17" ht="21" thickBot="1">
      <c r="A170" s="626"/>
      <c r="B170" s="602"/>
      <c r="C170" s="602"/>
      <c r="D170" s="602"/>
      <c r="E170" s="602"/>
      <c r="F170" s="602"/>
      <c r="G170" s="602"/>
      <c r="H170" s="627"/>
      <c r="I170" s="627"/>
      <c r="J170" s="628" t="s">
        <v>330</v>
      </c>
      <c r="K170" s="629">
        <f>SUM(K164:K169)</f>
        <v>1.0874145852499986</v>
      </c>
      <c r="L170" s="627" t="s">
        <v>327</v>
      </c>
      <c r="M170" s="630"/>
      <c r="N170" s="602"/>
      <c r="O170" s="602"/>
      <c r="P170" s="629">
        <f>SUM(P164:P169)</f>
        <v>1.6423438401666672</v>
      </c>
      <c r="Q170" s="631" t="s">
        <v>327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5" max="16" man="1"/>
    <brk id="119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7"/>
  <sheetViews>
    <sheetView view="pageBreakPreview" zoomScale="82" zoomScaleNormal="85" zoomScaleSheetLayoutView="82" zoomScalePageLayoutView="0" workbookViewId="0" topLeftCell="A142">
      <selection activeCell="A80" sqref="A80:IV81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236</v>
      </c>
    </row>
    <row r="2" spans="1:18" ht="15">
      <c r="A2" s="2" t="s">
        <v>237</v>
      </c>
      <c r="K2" s="48"/>
      <c r="Q2" s="256" t="str">
        <f>NDPL!$Q$1</f>
        <v>APRIL-2017</v>
      </c>
      <c r="R2" s="256"/>
    </row>
    <row r="3" ht="18" customHeight="1">
      <c r="A3" s="3" t="s">
        <v>85</v>
      </c>
    </row>
    <row r="4" spans="1:16" ht="16.5" customHeight="1" thickBot="1">
      <c r="A4" s="88" t="s">
        <v>245</v>
      </c>
      <c r="G4" s="18"/>
      <c r="H4" s="18"/>
      <c r="I4" s="48" t="s">
        <v>7</v>
      </c>
      <c r="J4" s="18"/>
      <c r="K4" s="18"/>
      <c r="L4" s="18"/>
      <c r="M4" s="18"/>
      <c r="N4" s="48" t="s">
        <v>397</v>
      </c>
      <c r="O4" s="18"/>
      <c r="P4" s="18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01/05/2017</v>
      </c>
      <c r="H5" s="33" t="str">
        <f>NDPL!H5</f>
        <v>INTIAL READING 01/04/2017</v>
      </c>
      <c r="I5" s="33" t="s">
        <v>4</v>
      </c>
      <c r="J5" s="33" t="s">
        <v>5</v>
      </c>
      <c r="K5" s="33" t="s">
        <v>6</v>
      </c>
      <c r="L5" s="35" t="str">
        <f>NDPL!G5</f>
        <v>FINAL READING 01/05/2017</v>
      </c>
      <c r="M5" s="33" t="str">
        <f>NDPL!H5</f>
        <v>INTIAL READING 01/04/2017</v>
      </c>
      <c r="N5" s="33" t="s">
        <v>4</v>
      </c>
      <c r="O5" s="33" t="s">
        <v>5</v>
      </c>
      <c r="P5" s="33" t="s">
        <v>6</v>
      </c>
      <c r="Q5" s="182" t="s">
        <v>308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9"/>
      <c r="B7" s="360" t="s">
        <v>140</v>
      </c>
      <c r="C7" s="350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3"/>
    </row>
    <row r="8" spans="1:17" s="465" customFormat="1" ht="15.75" customHeight="1">
      <c r="A8" s="361">
        <v>1</v>
      </c>
      <c r="B8" s="362" t="s">
        <v>86</v>
      </c>
      <c r="C8" s="365">
        <v>4865110</v>
      </c>
      <c r="D8" s="40" t="s">
        <v>12</v>
      </c>
      <c r="E8" s="41" t="s">
        <v>345</v>
      </c>
      <c r="F8" s="371">
        <v>100</v>
      </c>
      <c r="G8" s="341">
        <v>13606</v>
      </c>
      <c r="H8" s="342">
        <v>13638</v>
      </c>
      <c r="I8" s="277">
        <f aca="true" t="shared" si="0" ref="I8:I13">G8-H8</f>
        <v>-32</v>
      </c>
      <c r="J8" s="277">
        <f aca="true" t="shared" si="1" ref="J8:J14">$F8*I8</f>
        <v>-3200</v>
      </c>
      <c r="K8" s="277">
        <f aca="true" t="shared" si="2" ref="K8:K14">J8/1000000</f>
        <v>-0.0032</v>
      </c>
      <c r="L8" s="341">
        <v>998736</v>
      </c>
      <c r="M8" s="342">
        <v>999624</v>
      </c>
      <c r="N8" s="277">
        <f aca="true" t="shared" si="3" ref="N8:N13">L8-M8</f>
        <v>-888</v>
      </c>
      <c r="O8" s="277">
        <f aca="true" t="shared" si="4" ref="O8:O14">$F8*N8</f>
        <v>-88800</v>
      </c>
      <c r="P8" s="277">
        <f aca="true" t="shared" si="5" ref="P8:P14">O8/1000000</f>
        <v>-0.0888</v>
      </c>
      <c r="Q8" s="469"/>
    </row>
    <row r="9" spans="1:17" s="465" customFormat="1" ht="15.75" customHeight="1">
      <c r="A9" s="361">
        <v>2</v>
      </c>
      <c r="B9" s="362" t="s">
        <v>87</v>
      </c>
      <c r="C9" s="365">
        <v>4865080</v>
      </c>
      <c r="D9" s="40" t="s">
        <v>12</v>
      </c>
      <c r="E9" s="41" t="s">
        <v>345</v>
      </c>
      <c r="F9" s="371">
        <v>300</v>
      </c>
      <c r="G9" s="341">
        <v>8234</v>
      </c>
      <c r="H9" s="342">
        <v>8245</v>
      </c>
      <c r="I9" s="277">
        <f t="shared" si="0"/>
        <v>-11</v>
      </c>
      <c r="J9" s="277">
        <f t="shared" si="1"/>
        <v>-3300</v>
      </c>
      <c r="K9" s="277">
        <f t="shared" si="2"/>
        <v>-0.0033</v>
      </c>
      <c r="L9" s="341">
        <v>4356</v>
      </c>
      <c r="M9" s="342">
        <v>2692</v>
      </c>
      <c r="N9" s="277">
        <f t="shared" si="3"/>
        <v>1664</v>
      </c>
      <c r="O9" s="277">
        <f t="shared" si="4"/>
        <v>499200</v>
      </c>
      <c r="P9" s="277">
        <f t="shared" si="5"/>
        <v>0.4992</v>
      </c>
      <c r="Q9" s="481"/>
    </row>
    <row r="10" spans="1:17" s="465" customFormat="1" ht="15.75" customHeight="1">
      <c r="A10" s="361">
        <v>3</v>
      </c>
      <c r="B10" s="362" t="s">
        <v>88</v>
      </c>
      <c r="C10" s="365">
        <v>5295197</v>
      </c>
      <c r="D10" s="40" t="s">
        <v>12</v>
      </c>
      <c r="E10" s="41" t="s">
        <v>345</v>
      </c>
      <c r="F10" s="371">
        <v>75</v>
      </c>
      <c r="G10" s="341">
        <v>24552</v>
      </c>
      <c r="H10" s="342">
        <v>24581</v>
      </c>
      <c r="I10" s="277">
        <f>G10-H10</f>
        <v>-29</v>
      </c>
      <c r="J10" s="277">
        <f>$F10*I10</f>
        <v>-2175</v>
      </c>
      <c r="K10" s="277">
        <f>J10/1000000</f>
        <v>-0.002175</v>
      </c>
      <c r="L10" s="341">
        <v>47185</v>
      </c>
      <c r="M10" s="342">
        <v>35880</v>
      </c>
      <c r="N10" s="277">
        <f>L10-M10</f>
        <v>11305</v>
      </c>
      <c r="O10" s="277">
        <f>$F10*N10</f>
        <v>847875</v>
      </c>
      <c r="P10" s="277">
        <f>O10/1000000</f>
        <v>0.847875</v>
      </c>
      <c r="Q10" s="469"/>
    </row>
    <row r="11" spans="1:17" ht="15.75" customHeight="1">
      <c r="A11" s="361">
        <v>4</v>
      </c>
      <c r="B11" s="362" t="s">
        <v>89</v>
      </c>
      <c r="C11" s="365">
        <v>4865184</v>
      </c>
      <c r="D11" s="40" t="s">
        <v>12</v>
      </c>
      <c r="E11" s="41" t="s">
        <v>345</v>
      </c>
      <c r="F11" s="371">
        <v>300</v>
      </c>
      <c r="G11" s="341">
        <v>999185</v>
      </c>
      <c r="H11" s="340">
        <v>999188</v>
      </c>
      <c r="I11" s="389">
        <f t="shared" si="0"/>
        <v>-3</v>
      </c>
      <c r="J11" s="389">
        <f t="shared" si="1"/>
        <v>-900</v>
      </c>
      <c r="K11" s="389">
        <f t="shared" si="2"/>
        <v>-0.0009</v>
      </c>
      <c r="L11" s="341">
        <v>4135</v>
      </c>
      <c r="M11" s="340">
        <v>4570</v>
      </c>
      <c r="N11" s="389">
        <f t="shared" si="3"/>
        <v>-435</v>
      </c>
      <c r="O11" s="389">
        <f t="shared" si="4"/>
        <v>-130500</v>
      </c>
      <c r="P11" s="389">
        <f t="shared" si="5"/>
        <v>-0.1305</v>
      </c>
      <c r="Q11" s="154"/>
    </row>
    <row r="12" spans="1:17" s="465" customFormat="1" ht="15">
      <c r="A12" s="361">
        <v>5</v>
      </c>
      <c r="B12" s="362" t="s">
        <v>90</v>
      </c>
      <c r="C12" s="365">
        <v>4865103</v>
      </c>
      <c r="D12" s="40" t="s">
        <v>12</v>
      </c>
      <c r="E12" s="41" t="s">
        <v>345</v>
      </c>
      <c r="F12" s="371">
        <v>1333.3</v>
      </c>
      <c r="G12" s="341">
        <v>1809</v>
      </c>
      <c r="H12" s="342">
        <v>1809</v>
      </c>
      <c r="I12" s="277">
        <f t="shared" si="0"/>
        <v>0</v>
      </c>
      <c r="J12" s="277">
        <f t="shared" si="1"/>
        <v>0</v>
      </c>
      <c r="K12" s="277">
        <f t="shared" si="2"/>
        <v>0</v>
      </c>
      <c r="L12" s="341">
        <v>2857</v>
      </c>
      <c r="M12" s="342">
        <v>2857</v>
      </c>
      <c r="N12" s="277">
        <f t="shared" si="3"/>
        <v>0</v>
      </c>
      <c r="O12" s="277">
        <f t="shared" si="4"/>
        <v>0</v>
      </c>
      <c r="P12" s="277">
        <f t="shared" si="5"/>
        <v>0</v>
      </c>
      <c r="Q12" s="475"/>
    </row>
    <row r="13" spans="1:17" s="465" customFormat="1" ht="15.75" customHeight="1">
      <c r="A13" s="361">
        <v>6</v>
      </c>
      <c r="B13" s="362" t="s">
        <v>91</v>
      </c>
      <c r="C13" s="365">
        <v>4865101</v>
      </c>
      <c r="D13" s="40" t="s">
        <v>12</v>
      </c>
      <c r="E13" s="41" t="s">
        <v>345</v>
      </c>
      <c r="F13" s="371">
        <v>100</v>
      </c>
      <c r="G13" s="341">
        <v>34415</v>
      </c>
      <c r="H13" s="342">
        <v>34377</v>
      </c>
      <c r="I13" s="277">
        <f t="shared" si="0"/>
        <v>38</v>
      </c>
      <c r="J13" s="277">
        <f t="shared" si="1"/>
        <v>3800</v>
      </c>
      <c r="K13" s="277">
        <f t="shared" si="2"/>
        <v>0.0038</v>
      </c>
      <c r="L13" s="341">
        <v>154584</v>
      </c>
      <c r="M13" s="342">
        <v>164921</v>
      </c>
      <c r="N13" s="277">
        <f t="shared" si="3"/>
        <v>-10337</v>
      </c>
      <c r="O13" s="277">
        <f t="shared" si="4"/>
        <v>-1033700</v>
      </c>
      <c r="P13" s="277">
        <f t="shared" si="5"/>
        <v>-1.0337</v>
      </c>
      <c r="Q13" s="469"/>
    </row>
    <row r="14" spans="1:17" s="465" customFormat="1" ht="15.75" customHeight="1">
      <c r="A14" s="361">
        <v>7</v>
      </c>
      <c r="B14" s="362" t="s">
        <v>92</v>
      </c>
      <c r="C14" s="365">
        <v>5295196</v>
      </c>
      <c r="D14" s="40" t="s">
        <v>12</v>
      </c>
      <c r="E14" s="41" t="s">
        <v>345</v>
      </c>
      <c r="F14" s="777">
        <v>75</v>
      </c>
      <c r="G14" s="341">
        <v>8500</v>
      </c>
      <c r="H14" s="342">
        <v>8615</v>
      </c>
      <c r="I14" s="277">
        <f>G14-H14</f>
        <v>-115</v>
      </c>
      <c r="J14" s="277">
        <f t="shared" si="1"/>
        <v>-8625</v>
      </c>
      <c r="K14" s="277">
        <f t="shared" si="2"/>
        <v>-0.008625</v>
      </c>
      <c r="L14" s="341">
        <v>30183</v>
      </c>
      <c r="M14" s="342">
        <v>25056</v>
      </c>
      <c r="N14" s="277">
        <f>L14-M14</f>
        <v>5127</v>
      </c>
      <c r="O14" s="277">
        <f t="shared" si="4"/>
        <v>384525</v>
      </c>
      <c r="P14" s="277">
        <f t="shared" si="5"/>
        <v>0.384525</v>
      </c>
      <c r="Q14" s="469"/>
    </row>
    <row r="15" spans="1:17" ht="15.75" customHeight="1">
      <c r="A15" s="361"/>
      <c r="B15" s="364" t="s">
        <v>11</v>
      </c>
      <c r="C15" s="365"/>
      <c r="D15" s="40"/>
      <c r="E15" s="40"/>
      <c r="F15" s="371"/>
      <c r="G15" s="339"/>
      <c r="H15" s="340"/>
      <c r="I15" s="389"/>
      <c r="J15" s="389"/>
      <c r="K15" s="389"/>
      <c r="L15" s="390"/>
      <c r="M15" s="389"/>
      <c r="N15" s="389"/>
      <c r="O15" s="389"/>
      <c r="P15" s="389"/>
      <c r="Q15" s="154"/>
    </row>
    <row r="16" spans="1:17" s="465" customFormat="1" ht="15.75" customHeight="1">
      <c r="A16" s="361">
        <v>8</v>
      </c>
      <c r="B16" s="362" t="s">
        <v>368</v>
      </c>
      <c r="C16" s="365">
        <v>4864884</v>
      </c>
      <c r="D16" s="40" t="s">
        <v>12</v>
      </c>
      <c r="E16" s="41" t="s">
        <v>345</v>
      </c>
      <c r="F16" s="371">
        <v>1000</v>
      </c>
      <c r="G16" s="341">
        <v>988245</v>
      </c>
      <c r="H16" s="342">
        <v>988396</v>
      </c>
      <c r="I16" s="277">
        <f aca="true" t="shared" si="6" ref="I16:I27">G16-H16</f>
        <v>-151</v>
      </c>
      <c r="J16" s="277">
        <f aca="true" t="shared" si="7" ref="J16:J27">$F16*I16</f>
        <v>-151000</v>
      </c>
      <c r="K16" s="277">
        <f aca="true" t="shared" si="8" ref="K16:K27">J16/1000000</f>
        <v>-0.151</v>
      </c>
      <c r="L16" s="341">
        <v>1857</v>
      </c>
      <c r="M16" s="342">
        <v>1871</v>
      </c>
      <c r="N16" s="277">
        <f aca="true" t="shared" si="9" ref="N16:N27">L16-M16</f>
        <v>-14</v>
      </c>
      <c r="O16" s="277">
        <f aca="true" t="shared" si="10" ref="O16:O27">$F16*N16</f>
        <v>-14000</v>
      </c>
      <c r="P16" s="277">
        <f aca="true" t="shared" si="11" ref="P16:P27">O16/1000000</f>
        <v>-0.014</v>
      </c>
      <c r="Q16" s="514"/>
    </row>
    <row r="17" spans="1:17" s="465" customFormat="1" ht="15.75" customHeight="1">
      <c r="A17" s="361">
        <v>9</v>
      </c>
      <c r="B17" s="362" t="s">
        <v>93</v>
      </c>
      <c r="C17" s="365">
        <v>4864831</v>
      </c>
      <c r="D17" s="40" t="s">
        <v>12</v>
      </c>
      <c r="E17" s="41" t="s">
        <v>345</v>
      </c>
      <c r="F17" s="371">
        <v>1000</v>
      </c>
      <c r="G17" s="341">
        <v>996872</v>
      </c>
      <c r="H17" s="342">
        <v>996962</v>
      </c>
      <c r="I17" s="277">
        <f t="shared" si="6"/>
        <v>-90</v>
      </c>
      <c r="J17" s="277">
        <f t="shared" si="7"/>
        <v>-90000</v>
      </c>
      <c r="K17" s="277">
        <f t="shared" si="8"/>
        <v>-0.09</v>
      </c>
      <c r="L17" s="341">
        <v>3416</v>
      </c>
      <c r="M17" s="342">
        <v>3388</v>
      </c>
      <c r="N17" s="277">
        <f t="shared" si="9"/>
        <v>28</v>
      </c>
      <c r="O17" s="277">
        <f t="shared" si="10"/>
        <v>28000</v>
      </c>
      <c r="P17" s="277">
        <f t="shared" si="11"/>
        <v>0.028</v>
      </c>
      <c r="Q17" s="469"/>
    </row>
    <row r="18" spans="1:17" s="465" customFormat="1" ht="15.75" customHeight="1">
      <c r="A18" s="361">
        <v>10</v>
      </c>
      <c r="B18" s="362" t="s">
        <v>124</v>
      </c>
      <c r="C18" s="365">
        <v>4864832</v>
      </c>
      <c r="D18" s="40" t="s">
        <v>12</v>
      </c>
      <c r="E18" s="41" t="s">
        <v>345</v>
      </c>
      <c r="F18" s="371">
        <v>1000</v>
      </c>
      <c r="G18" s="341">
        <v>998813</v>
      </c>
      <c r="H18" s="342">
        <v>998848</v>
      </c>
      <c r="I18" s="277">
        <f t="shared" si="6"/>
        <v>-35</v>
      </c>
      <c r="J18" s="277">
        <f t="shared" si="7"/>
        <v>-35000</v>
      </c>
      <c r="K18" s="277">
        <f t="shared" si="8"/>
        <v>-0.035</v>
      </c>
      <c r="L18" s="341">
        <v>848</v>
      </c>
      <c r="M18" s="342">
        <v>749</v>
      </c>
      <c r="N18" s="277">
        <f t="shared" si="9"/>
        <v>99</v>
      </c>
      <c r="O18" s="277">
        <f t="shared" si="10"/>
        <v>99000</v>
      </c>
      <c r="P18" s="277">
        <f t="shared" si="11"/>
        <v>0.099</v>
      </c>
      <c r="Q18" s="469"/>
    </row>
    <row r="19" spans="1:17" s="465" customFormat="1" ht="15.75" customHeight="1">
      <c r="A19" s="361">
        <v>11</v>
      </c>
      <c r="B19" s="362" t="s">
        <v>94</v>
      </c>
      <c r="C19" s="365">
        <v>4864833</v>
      </c>
      <c r="D19" s="40" t="s">
        <v>12</v>
      </c>
      <c r="E19" s="41" t="s">
        <v>345</v>
      </c>
      <c r="F19" s="371">
        <v>1000</v>
      </c>
      <c r="G19" s="341">
        <v>995144</v>
      </c>
      <c r="H19" s="342">
        <v>995404</v>
      </c>
      <c r="I19" s="277">
        <f t="shared" si="6"/>
        <v>-260</v>
      </c>
      <c r="J19" s="277">
        <f t="shared" si="7"/>
        <v>-260000</v>
      </c>
      <c r="K19" s="277">
        <f t="shared" si="8"/>
        <v>-0.26</v>
      </c>
      <c r="L19" s="341">
        <v>1631</v>
      </c>
      <c r="M19" s="342">
        <v>1654</v>
      </c>
      <c r="N19" s="277">
        <f t="shared" si="9"/>
        <v>-23</v>
      </c>
      <c r="O19" s="277">
        <f t="shared" si="10"/>
        <v>-23000</v>
      </c>
      <c r="P19" s="277">
        <f t="shared" si="11"/>
        <v>-0.023</v>
      </c>
      <c r="Q19" s="469"/>
    </row>
    <row r="20" spans="1:17" s="465" customFormat="1" ht="15.75" customHeight="1">
      <c r="A20" s="361">
        <v>12</v>
      </c>
      <c r="B20" s="362" t="s">
        <v>95</v>
      </c>
      <c r="C20" s="365">
        <v>4864834</v>
      </c>
      <c r="D20" s="40" t="s">
        <v>12</v>
      </c>
      <c r="E20" s="41" t="s">
        <v>345</v>
      </c>
      <c r="F20" s="371">
        <v>1000</v>
      </c>
      <c r="G20" s="341">
        <v>993591</v>
      </c>
      <c r="H20" s="342">
        <v>993425</v>
      </c>
      <c r="I20" s="277">
        <f t="shared" si="6"/>
        <v>166</v>
      </c>
      <c r="J20" s="277">
        <f t="shared" si="7"/>
        <v>166000</v>
      </c>
      <c r="K20" s="277">
        <f t="shared" si="8"/>
        <v>0.166</v>
      </c>
      <c r="L20" s="341">
        <v>5301</v>
      </c>
      <c r="M20" s="342">
        <v>5228</v>
      </c>
      <c r="N20" s="277">
        <f t="shared" si="9"/>
        <v>73</v>
      </c>
      <c r="O20" s="277">
        <f t="shared" si="10"/>
        <v>73000</v>
      </c>
      <c r="P20" s="277">
        <f t="shared" si="11"/>
        <v>0.073</v>
      </c>
      <c r="Q20" s="469"/>
    </row>
    <row r="21" spans="1:17" s="465" customFormat="1" ht="15.75" customHeight="1">
      <c r="A21" s="361">
        <v>13</v>
      </c>
      <c r="B21" s="327" t="s">
        <v>96</v>
      </c>
      <c r="C21" s="365">
        <v>4864889</v>
      </c>
      <c r="D21" s="44" t="s">
        <v>12</v>
      </c>
      <c r="E21" s="41" t="s">
        <v>345</v>
      </c>
      <c r="F21" s="371">
        <v>1000</v>
      </c>
      <c r="G21" s="341">
        <v>997386</v>
      </c>
      <c r="H21" s="342">
        <v>997279</v>
      </c>
      <c r="I21" s="277">
        <f t="shared" si="6"/>
        <v>107</v>
      </c>
      <c r="J21" s="277">
        <f t="shared" si="7"/>
        <v>107000</v>
      </c>
      <c r="K21" s="277">
        <f t="shared" si="8"/>
        <v>0.107</v>
      </c>
      <c r="L21" s="341">
        <v>999151</v>
      </c>
      <c r="M21" s="342">
        <v>999149</v>
      </c>
      <c r="N21" s="277">
        <f t="shared" si="9"/>
        <v>2</v>
      </c>
      <c r="O21" s="277">
        <f t="shared" si="10"/>
        <v>2000</v>
      </c>
      <c r="P21" s="277">
        <f t="shared" si="11"/>
        <v>0.002</v>
      </c>
      <c r="Q21" s="469"/>
    </row>
    <row r="22" spans="1:17" s="465" customFormat="1" ht="15.75" customHeight="1">
      <c r="A22" s="361">
        <v>14</v>
      </c>
      <c r="B22" s="362" t="s">
        <v>97</v>
      </c>
      <c r="C22" s="365">
        <v>4864885</v>
      </c>
      <c r="D22" s="40" t="s">
        <v>12</v>
      </c>
      <c r="E22" s="41" t="s">
        <v>345</v>
      </c>
      <c r="F22" s="371">
        <v>1000</v>
      </c>
      <c r="G22" s="341">
        <v>999403</v>
      </c>
      <c r="H22" s="342">
        <v>999442</v>
      </c>
      <c r="I22" s="277">
        <f t="shared" si="6"/>
        <v>-39</v>
      </c>
      <c r="J22" s="277">
        <f t="shared" si="7"/>
        <v>-39000</v>
      </c>
      <c r="K22" s="277">
        <f t="shared" si="8"/>
        <v>-0.039</v>
      </c>
      <c r="L22" s="341">
        <v>999893</v>
      </c>
      <c r="M22" s="342">
        <v>999952</v>
      </c>
      <c r="N22" s="277">
        <f t="shared" si="9"/>
        <v>-59</v>
      </c>
      <c r="O22" s="277">
        <f t="shared" si="10"/>
        <v>-59000</v>
      </c>
      <c r="P22" s="277">
        <f t="shared" si="11"/>
        <v>-0.059</v>
      </c>
      <c r="Q22" s="469"/>
    </row>
    <row r="23" spans="1:17" s="465" customFormat="1" ht="15.75" customHeight="1">
      <c r="A23" s="361">
        <v>15</v>
      </c>
      <c r="B23" s="362" t="s">
        <v>98</v>
      </c>
      <c r="C23" s="365">
        <v>4864895</v>
      </c>
      <c r="D23" s="40" t="s">
        <v>12</v>
      </c>
      <c r="E23" s="41" t="s">
        <v>345</v>
      </c>
      <c r="F23" s="371">
        <v>800</v>
      </c>
      <c r="G23" s="341">
        <v>998984</v>
      </c>
      <c r="H23" s="342">
        <v>999059</v>
      </c>
      <c r="I23" s="277">
        <f>G23-H23</f>
        <v>-75</v>
      </c>
      <c r="J23" s="277">
        <f t="shared" si="7"/>
        <v>-60000</v>
      </c>
      <c r="K23" s="277">
        <f t="shared" si="8"/>
        <v>-0.06</v>
      </c>
      <c r="L23" s="341">
        <v>1293</v>
      </c>
      <c r="M23" s="342">
        <v>1331</v>
      </c>
      <c r="N23" s="277">
        <f>L23-M23</f>
        <v>-38</v>
      </c>
      <c r="O23" s="277">
        <f t="shared" si="10"/>
        <v>-30400</v>
      </c>
      <c r="P23" s="277">
        <f t="shared" si="11"/>
        <v>-0.0304</v>
      </c>
      <c r="Q23" s="469"/>
    </row>
    <row r="24" spans="1:17" s="465" customFormat="1" ht="15.75" customHeight="1">
      <c r="A24" s="361">
        <v>16</v>
      </c>
      <c r="B24" s="362" t="s">
        <v>99</v>
      </c>
      <c r="C24" s="365">
        <v>4864838</v>
      </c>
      <c r="D24" s="40" t="s">
        <v>12</v>
      </c>
      <c r="E24" s="41" t="s">
        <v>345</v>
      </c>
      <c r="F24" s="371">
        <v>1000</v>
      </c>
      <c r="G24" s="341">
        <v>999451</v>
      </c>
      <c r="H24" s="342">
        <v>999354</v>
      </c>
      <c r="I24" s="277">
        <f t="shared" si="6"/>
        <v>97</v>
      </c>
      <c r="J24" s="277">
        <f t="shared" si="7"/>
        <v>97000</v>
      </c>
      <c r="K24" s="277">
        <f t="shared" si="8"/>
        <v>0.097</v>
      </c>
      <c r="L24" s="341">
        <v>30119</v>
      </c>
      <c r="M24" s="342">
        <v>29669</v>
      </c>
      <c r="N24" s="277">
        <f t="shared" si="9"/>
        <v>450</v>
      </c>
      <c r="O24" s="277">
        <f t="shared" si="10"/>
        <v>450000</v>
      </c>
      <c r="P24" s="277">
        <f t="shared" si="11"/>
        <v>0.45</v>
      </c>
      <c r="Q24" s="469"/>
    </row>
    <row r="25" spans="1:17" s="465" customFormat="1" ht="15.75" customHeight="1">
      <c r="A25" s="361">
        <v>17</v>
      </c>
      <c r="B25" s="362" t="s">
        <v>122</v>
      </c>
      <c r="C25" s="365">
        <v>4864839</v>
      </c>
      <c r="D25" s="40" t="s">
        <v>12</v>
      </c>
      <c r="E25" s="41" t="s">
        <v>345</v>
      </c>
      <c r="F25" s="371">
        <v>1000</v>
      </c>
      <c r="G25" s="341">
        <v>1520</v>
      </c>
      <c r="H25" s="342">
        <v>1547</v>
      </c>
      <c r="I25" s="277">
        <f t="shared" si="6"/>
        <v>-27</v>
      </c>
      <c r="J25" s="277">
        <f t="shared" si="7"/>
        <v>-27000</v>
      </c>
      <c r="K25" s="277">
        <f t="shared" si="8"/>
        <v>-0.027</v>
      </c>
      <c r="L25" s="341">
        <v>9670</v>
      </c>
      <c r="M25" s="342">
        <v>9720</v>
      </c>
      <c r="N25" s="277">
        <f t="shared" si="9"/>
        <v>-50</v>
      </c>
      <c r="O25" s="277">
        <f t="shared" si="10"/>
        <v>-50000</v>
      </c>
      <c r="P25" s="277">
        <f t="shared" si="11"/>
        <v>-0.05</v>
      </c>
      <c r="Q25" s="469"/>
    </row>
    <row r="26" spans="1:17" s="465" customFormat="1" ht="15.75" customHeight="1">
      <c r="A26" s="361">
        <v>18</v>
      </c>
      <c r="B26" s="362" t="s">
        <v>125</v>
      </c>
      <c r="C26" s="365">
        <v>4864788</v>
      </c>
      <c r="D26" s="40" t="s">
        <v>12</v>
      </c>
      <c r="E26" s="41" t="s">
        <v>345</v>
      </c>
      <c r="F26" s="371">
        <v>100</v>
      </c>
      <c r="G26" s="341">
        <v>12524</v>
      </c>
      <c r="H26" s="342">
        <v>12524</v>
      </c>
      <c r="I26" s="277">
        <f t="shared" si="6"/>
        <v>0</v>
      </c>
      <c r="J26" s="277">
        <f t="shared" si="7"/>
        <v>0</v>
      </c>
      <c r="K26" s="277">
        <f t="shared" si="8"/>
        <v>0</v>
      </c>
      <c r="L26" s="341">
        <v>358</v>
      </c>
      <c r="M26" s="342">
        <v>358</v>
      </c>
      <c r="N26" s="277">
        <f t="shared" si="9"/>
        <v>0</v>
      </c>
      <c r="O26" s="277">
        <f t="shared" si="10"/>
        <v>0</v>
      </c>
      <c r="P26" s="277">
        <f t="shared" si="11"/>
        <v>0</v>
      </c>
      <c r="Q26" s="469"/>
    </row>
    <row r="27" spans="1:17" s="465" customFormat="1" ht="15.75" customHeight="1">
      <c r="A27" s="361">
        <v>19</v>
      </c>
      <c r="B27" s="362" t="s">
        <v>123</v>
      </c>
      <c r="C27" s="365">
        <v>4864883</v>
      </c>
      <c r="D27" s="40" t="s">
        <v>12</v>
      </c>
      <c r="E27" s="41" t="s">
        <v>345</v>
      </c>
      <c r="F27" s="371">
        <v>1000</v>
      </c>
      <c r="G27" s="341">
        <v>1499</v>
      </c>
      <c r="H27" s="342">
        <v>1047</v>
      </c>
      <c r="I27" s="277">
        <f t="shared" si="6"/>
        <v>452</v>
      </c>
      <c r="J27" s="277">
        <f t="shared" si="7"/>
        <v>452000</v>
      </c>
      <c r="K27" s="277">
        <f t="shared" si="8"/>
        <v>0.452</v>
      </c>
      <c r="L27" s="341">
        <v>16009</v>
      </c>
      <c r="M27" s="342">
        <v>15800</v>
      </c>
      <c r="N27" s="277">
        <f t="shared" si="9"/>
        <v>209</v>
      </c>
      <c r="O27" s="277">
        <f t="shared" si="10"/>
        <v>209000</v>
      </c>
      <c r="P27" s="277">
        <f t="shared" si="11"/>
        <v>0.209</v>
      </c>
      <c r="Q27" s="469"/>
    </row>
    <row r="28" spans="1:17" s="465" customFormat="1" ht="15.75" customHeight="1">
      <c r="A28" s="361"/>
      <c r="B28" s="364" t="s">
        <v>100</v>
      </c>
      <c r="C28" s="365"/>
      <c r="D28" s="40"/>
      <c r="E28" s="40"/>
      <c r="F28" s="371"/>
      <c r="G28" s="341"/>
      <c r="H28" s="342"/>
      <c r="I28" s="523"/>
      <c r="J28" s="523"/>
      <c r="K28" s="130"/>
      <c r="L28" s="521"/>
      <c r="M28" s="523"/>
      <c r="N28" s="523"/>
      <c r="O28" s="523"/>
      <c r="P28" s="130"/>
      <c r="Q28" s="469"/>
    </row>
    <row r="29" spans="1:17" s="465" customFormat="1" ht="15.75" customHeight="1">
      <c r="A29" s="361">
        <v>20</v>
      </c>
      <c r="B29" s="362" t="s">
        <v>101</v>
      </c>
      <c r="C29" s="365">
        <v>4864954</v>
      </c>
      <c r="D29" s="40" t="s">
        <v>12</v>
      </c>
      <c r="E29" s="41" t="s">
        <v>345</v>
      </c>
      <c r="F29" s="371">
        <v>1375</v>
      </c>
      <c r="G29" s="341">
        <v>996694</v>
      </c>
      <c r="H29" s="342">
        <v>997556</v>
      </c>
      <c r="I29" s="277">
        <f>G29-H29</f>
        <v>-862</v>
      </c>
      <c r="J29" s="277">
        <f>$F29*I29</f>
        <v>-1185250</v>
      </c>
      <c r="K29" s="277">
        <f>J29/1000000</f>
        <v>-1.18525</v>
      </c>
      <c r="L29" s="341">
        <v>952127</v>
      </c>
      <c r="M29" s="342">
        <v>952211</v>
      </c>
      <c r="N29" s="277">
        <f>L29-M29</f>
        <v>-84</v>
      </c>
      <c r="O29" s="277">
        <f>$F29*N29</f>
        <v>-115500</v>
      </c>
      <c r="P29" s="277">
        <f>O29/1000000</f>
        <v>-0.1155</v>
      </c>
      <c r="Q29" s="469"/>
    </row>
    <row r="30" spans="1:17" s="465" customFormat="1" ht="15.75" customHeight="1">
      <c r="A30" s="361">
        <v>21</v>
      </c>
      <c r="B30" s="362" t="s">
        <v>102</v>
      </c>
      <c r="C30" s="365">
        <v>4865030</v>
      </c>
      <c r="D30" s="40" t="s">
        <v>12</v>
      </c>
      <c r="E30" s="41" t="s">
        <v>345</v>
      </c>
      <c r="F30" s="371">
        <v>1000</v>
      </c>
      <c r="G30" s="341">
        <v>0</v>
      </c>
      <c r="H30" s="342">
        <v>0</v>
      </c>
      <c r="I30" s="277">
        <f>G30-H30</f>
        <v>0</v>
      </c>
      <c r="J30" s="277">
        <f>$F30*I30</f>
        <v>0</v>
      </c>
      <c r="K30" s="277">
        <f>J30/1000000</f>
        <v>0</v>
      </c>
      <c r="L30" s="341">
        <v>995094</v>
      </c>
      <c r="M30" s="342">
        <v>998982</v>
      </c>
      <c r="N30" s="277">
        <f>L30-M30</f>
        <v>-3888</v>
      </c>
      <c r="O30" s="277">
        <f>$F30*N30</f>
        <v>-3888000</v>
      </c>
      <c r="P30" s="277">
        <f>O30/1000000</f>
        <v>-3.888</v>
      </c>
      <c r="Q30" s="469"/>
    </row>
    <row r="31" spans="1:17" s="465" customFormat="1" ht="15.75" customHeight="1">
      <c r="A31" s="361">
        <v>22</v>
      </c>
      <c r="B31" s="362" t="s">
        <v>366</v>
      </c>
      <c r="C31" s="365">
        <v>4864943</v>
      </c>
      <c r="D31" s="40" t="s">
        <v>12</v>
      </c>
      <c r="E31" s="41" t="s">
        <v>345</v>
      </c>
      <c r="F31" s="371">
        <v>1000</v>
      </c>
      <c r="G31" s="341">
        <v>973958</v>
      </c>
      <c r="H31" s="342">
        <v>974368</v>
      </c>
      <c r="I31" s="277">
        <f>G31-H31</f>
        <v>-410</v>
      </c>
      <c r="J31" s="277">
        <f>$F31*I31</f>
        <v>-410000</v>
      </c>
      <c r="K31" s="277">
        <f>J31/1000000</f>
        <v>-0.41</v>
      </c>
      <c r="L31" s="341">
        <v>7767</v>
      </c>
      <c r="M31" s="342">
        <v>7802</v>
      </c>
      <c r="N31" s="277">
        <f>L31-M31</f>
        <v>-35</v>
      </c>
      <c r="O31" s="277">
        <f>$F31*N31</f>
        <v>-35000</v>
      </c>
      <c r="P31" s="277">
        <f>O31/1000000</f>
        <v>-0.035</v>
      </c>
      <c r="Q31" s="469"/>
    </row>
    <row r="32" spans="1:17" s="465" customFormat="1" ht="15.75" customHeight="1">
      <c r="A32" s="361"/>
      <c r="B32" s="364" t="s">
        <v>32</v>
      </c>
      <c r="C32" s="365"/>
      <c r="D32" s="40"/>
      <c r="E32" s="40"/>
      <c r="F32" s="371"/>
      <c r="G32" s="341"/>
      <c r="H32" s="342"/>
      <c r="I32" s="277"/>
      <c r="J32" s="277"/>
      <c r="K32" s="130">
        <f>SUM(K16:K31)</f>
        <v>-1.43525</v>
      </c>
      <c r="L32" s="276"/>
      <c r="M32" s="277"/>
      <c r="N32" s="277"/>
      <c r="O32" s="277"/>
      <c r="P32" s="130">
        <f>SUM(P16:P31)</f>
        <v>-3.3539000000000003</v>
      </c>
      <c r="Q32" s="469"/>
    </row>
    <row r="33" spans="1:17" s="465" customFormat="1" ht="15.75" customHeight="1">
      <c r="A33" s="361">
        <v>23</v>
      </c>
      <c r="B33" s="362" t="s">
        <v>103</v>
      </c>
      <c r="C33" s="365">
        <v>4864910</v>
      </c>
      <c r="D33" s="40" t="s">
        <v>12</v>
      </c>
      <c r="E33" s="41" t="s">
        <v>345</v>
      </c>
      <c r="F33" s="371">
        <v>-1000</v>
      </c>
      <c r="G33" s="341">
        <v>946774</v>
      </c>
      <c r="H33" s="342">
        <v>946930</v>
      </c>
      <c r="I33" s="277">
        <f>G33-H33</f>
        <v>-156</v>
      </c>
      <c r="J33" s="277">
        <f>$F33*I33</f>
        <v>156000</v>
      </c>
      <c r="K33" s="277">
        <f>J33/1000000</f>
        <v>0.156</v>
      </c>
      <c r="L33" s="341">
        <v>941005</v>
      </c>
      <c r="M33" s="342">
        <v>941163</v>
      </c>
      <c r="N33" s="277">
        <f>L33-M33</f>
        <v>-158</v>
      </c>
      <c r="O33" s="277">
        <f>$F33*N33</f>
        <v>158000</v>
      </c>
      <c r="P33" s="277">
        <f>O33/1000000</f>
        <v>0.158</v>
      </c>
      <c r="Q33" s="469"/>
    </row>
    <row r="34" spans="1:17" s="465" customFormat="1" ht="15.75" customHeight="1">
      <c r="A34" s="361">
        <v>24</v>
      </c>
      <c r="B34" s="362" t="s">
        <v>104</v>
      </c>
      <c r="C34" s="365">
        <v>4864911</v>
      </c>
      <c r="D34" s="40" t="s">
        <v>12</v>
      </c>
      <c r="E34" s="41" t="s">
        <v>345</v>
      </c>
      <c r="F34" s="371">
        <v>-1000</v>
      </c>
      <c r="G34" s="341">
        <v>958432</v>
      </c>
      <c r="H34" s="342">
        <v>958525</v>
      </c>
      <c r="I34" s="277">
        <f>G34-H34</f>
        <v>-93</v>
      </c>
      <c r="J34" s="277">
        <f>$F34*I34</f>
        <v>93000</v>
      </c>
      <c r="K34" s="277">
        <f>J34/1000000</f>
        <v>0.093</v>
      </c>
      <c r="L34" s="341">
        <v>954603</v>
      </c>
      <c r="M34" s="342">
        <v>954757</v>
      </c>
      <c r="N34" s="277">
        <f>L34-M34</f>
        <v>-154</v>
      </c>
      <c r="O34" s="277">
        <f>$F34*N34</f>
        <v>154000</v>
      </c>
      <c r="P34" s="277">
        <f>O34/1000000</f>
        <v>0.154</v>
      </c>
      <c r="Q34" s="469"/>
    </row>
    <row r="35" spans="1:17" ht="15.75" customHeight="1">
      <c r="A35" s="361">
        <v>25</v>
      </c>
      <c r="B35" s="403" t="s">
        <v>144</v>
      </c>
      <c r="C35" s="372">
        <v>4902528</v>
      </c>
      <c r="D35" s="12" t="s">
        <v>12</v>
      </c>
      <c r="E35" s="41" t="s">
        <v>345</v>
      </c>
      <c r="F35" s="372">
        <v>300</v>
      </c>
      <c r="G35" s="339">
        <v>15</v>
      </c>
      <c r="H35" s="340">
        <v>15</v>
      </c>
      <c r="I35" s="389">
        <f>G35-H35</f>
        <v>0</v>
      </c>
      <c r="J35" s="389">
        <f>$F35*I35</f>
        <v>0</v>
      </c>
      <c r="K35" s="389">
        <f>J35/1000000</f>
        <v>0</v>
      </c>
      <c r="L35" s="339">
        <v>456</v>
      </c>
      <c r="M35" s="340">
        <v>456</v>
      </c>
      <c r="N35" s="389">
        <f>L35-M35</f>
        <v>0</v>
      </c>
      <c r="O35" s="389">
        <f>$F35*N35</f>
        <v>0</v>
      </c>
      <c r="P35" s="389">
        <f>O35/1000000</f>
        <v>0</v>
      </c>
      <c r="Q35" s="409"/>
    </row>
    <row r="36" spans="1:17" ht="15.75" customHeight="1">
      <c r="A36" s="361"/>
      <c r="B36" s="364" t="s">
        <v>27</v>
      </c>
      <c r="C36" s="365"/>
      <c r="D36" s="40"/>
      <c r="E36" s="40"/>
      <c r="F36" s="371"/>
      <c r="G36" s="339"/>
      <c r="H36" s="340"/>
      <c r="I36" s="389"/>
      <c r="J36" s="389"/>
      <c r="K36" s="389"/>
      <c r="L36" s="390"/>
      <c r="M36" s="389"/>
      <c r="N36" s="389"/>
      <c r="O36" s="389"/>
      <c r="P36" s="389"/>
      <c r="Q36" s="154"/>
    </row>
    <row r="37" spans="1:17" ht="15">
      <c r="A37" s="361">
        <v>26</v>
      </c>
      <c r="B37" s="327" t="s">
        <v>46</v>
      </c>
      <c r="C37" s="365">
        <v>4864854</v>
      </c>
      <c r="D37" s="44" t="s">
        <v>12</v>
      </c>
      <c r="E37" s="41" t="s">
        <v>345</v>
      </c>
      <c r="F37" s="371">
        <v>1000</v>
      </c>
      <c r="G37" s="341">
        <v>999994</v>
      </c>
      <c r="H37" s="342">
        <v>999991</v>
      </c>
      <c r="I37" s="277">
        <f>G37-H37</f>
        <v>3</v>
      </c>
      <c r="J37" s="277">
        <f>$F37*I37</f>
        <v>3000</v>
      </c>
      <c r="K37" s="277">
        <f>J37/1000000</f>
        <v>0.003</v>
      </c>
      <c r="L37" s="341">
        <v>2673</v>
      </c>
      <c r="M37" s="342">
        <v>2103</v>
      </c>
      <c r="N37" s="277">
        <f>L37-M37</f>
        <v>570</v>
      </c>
      <c r="O37" s="277">
        <f>$F37*N37</f>
        <v>570000</v>
      </c>
      <c r="P37" s="277">
        <f>O37/1000000</f>
        <v>0.57</v>
      </c>
      <c r="Q37" s="416"/>
    </row>
    <row r="38" spans="1:17" s="465" customFormat="1" ht="15.75" customHeight="1">
      <c r="A38" s="361"/>
      <c r="B38" s="364" t="s">
        <v>105</v>
      </c>
      <c r="C38" s="365"/>
      <c r="D38" s="40"/>
      <c r="E38" s="40"/>
      <c r="F38" s="371"/>
      <c r="G38" s="341"/>
      <c r="H38" s="342"/>
      <c r="I38" s="277"/>
      <c r="J38" s="277"/>
      <c r="K38" s="277"/>
      <c r="L38" s="276"/>
      <c r="M38" s="277"/>
      <c r="N38" s="277"/>
      <c r="O38" s="277"/>
      <c r="P38" s="277"/>
      <c r="Q38" s="469"/>
    </row>
    <row r="39" spans="1:17" s="491" customFormat="1" ht="15.75" customHeight="1">
      <c r="A39" s="492">
        <v>27</v>
      </c>
      <c r="B39" s="497" t="s">
        <v>106</v>
      </c>
      <c r="C39" s="493">
        <v>5295179</v>
      </c>
      <c r="D39" s="498" t="s">
        <v>12</v>
      </c>
      <c r="E39" s="494" t="s">
        <v>345</v>
      </c>
      <c r="F39" s="495">
        <v>-500</v>
      </c>
      <c r="G39" s="488">
        <v>20330</v>
      </c>
      <c r="H39" s="489">
        <v>16740</v>
      </c>
      <c r="I39" s="496">
        <f>G39-H39</f>
        <v>3590</v>
      </c>
      <c r="J39" s="496">
        <f>$F39*I39</f>
        <v>-1795000</v>
      </c>
      <c r="K39" s="496">
        <f>J39/1000000</f>
        <v>-1.795</v>
      </c>
      <c r="L39" s="488">
        <v>613</v>
      </c>
      <c r="M39" s="489">
        <v>622</v>
      </c>
      <c r="N39" s="496">
        <f>L39-M39</f>
        <v>-9</v>
      </c>
      <c r="O39" s="496">
        <f>$F39*N39</f>
        <v>4500</v>
      </c>
      <c r="P39" s="496">
        <f>O39/1000000</f>
        <v>0.0045</v>
      </c>
      <c r="Q39" s="490"/>
    </row>
    <row r="40" spans="1:17" s="491" customFormat="1" ht="15.75" customHeight="1">
      <c r="A40" s="492"/>
      <c r="B40" s="497"/>
      <c r="C40" s="493"/>
      <c r="D40" s="498"/>
      <c r="E40" s="494"/>
      <c r="F40" s="495">
        <v>-500</v>
      </c>
      <c r="G40" s="488">
        <v>13598</v>
      </c>
      <c r="H40" s="489">
        <v>13598</v>
      </c>
      <c r="I40" s="496">
        <f>G40-H40</f>
        <v>0</v>
      </c>
      <c r="J40" s="496">
        <f>$F40*I40</f>
        <v>0</v>
      </c>
      <c r="K40" s="496">
        <f>J40/1000000</f>
        <v>0</v>
      </c>
      <c r="L40" s="488"/>
      <c r="M40" s="489"/>
      <c r="N40" s="496"/>
      <c r="O40" s="496"/>
      <c r="P40" s="496"/>
      <c r="Q40" s="490"/>
    </row>
    <row r="41" spans="1:17" s="465" customFormat="1" ht="15.75" customHeight="1">
      <c r="A41" s="361">
        <v>28</v>
      </c>
      <c r="B41" s="362" t="s">
        <v>107</v>
      </c>
      <c r="C41" s="365">
        <v>4865029</v>
      </c>
      <c r="D41" s="40" t="s">
        <v>12</v>
      </c>
      <c r="E41" s="41" t="s">
        <v>345</v>
      </c>
      <c r="F41" s="371">
        <v>-1000</v>
      </c>
      <c r="G41" s="341">
        <v>11222</v>
      </c>
      <c r="H41" s="342">
        <v>10554</v>
      </c>
      <c r="I41" s="277">
        <f>G41-H41</f>
        <v>668</v>
      </c>
      <c r="J41" s="277">
        <f>$F41*I41</f>
        <v>-668000</v>
      </c>
      <c r="K41" s="277">
        <f>J41/1000000</f>
        <v>-0.668</v>
      </c>
      <c r="L41" s="341">
        <v>999640</v>
      </c>
      <c r="M41" s="342">
        <v>999812</v>
      </c>
      <c r="N41" s="277">
        <f>L41-M41</f>
        <v>-172</v>
      </c>
      <c r="O41" s="277">
        <f>$F41*N41</f>
        <v>172000</v>
      </c>
      <c r="P41" s="277">
        <f>O41/1000000</f>
        <v>0.172</v>
      </c>
      <c r="Q41" s="481"/>
    </row>
    <row r="42" spans="1:17" s="465" customFormat="1" ht="15.75" customHeight="1">
      <c r="A42" s="361">
        <v>29</v>
      </c>
      <c r="B42" s="362" t="s">
        <v>108</v>
      </c>
      <c r="C42" s="365">
        <v>5128420</v>
      </c>
      <c r="D42" s="40" t="s">
        <v>12</v>
      </c>
      <c r="E42" s="41" t="s">
        <v>345</v>
      </c>
      <c r="F42" s="371">
        <v>-1000</v>
      </c>
      <c r="G42" s="341">
        <v>992545</v>
      </c>
      <c r="H42" s="342">
        <v>992496</v>
      </c>
      <c r="I42" s="277">
        <f>G42-H42</f>
        <v>49</v>
      </c>
      <c r="J42" s="277">
        <f>$F42*I42</f>
        <v>-49000</v>
      </c>
      <c r="K42" s="277">
        <f>J42/1000000</f>
        <v>-0.049</v>
      </c>
      <c r="L42" s="341">
        <v>992848</v>
      </c>
      <c r="M42" s="342">
        <v>992975</v>
      </c>
      <c r="N42" s="277">
        <f>L42-M42</f>
        <v>-127</v>
      </c>
      <c r="O42" s="277">
        <f>$F42*N42</f>
        <v>127000</v>
      </c>
      <c r="P42" s="277">
        <f>O42/1000000</f>
        <v>0.127</v>
      </c>
      <c r="Q42" s="514"/>
    </row>
    <row r="43" spans="1:17" s="465" customFormat="1" ht="15.75" customHeight="1">
      <c r="A43" s="361">
        <v>30</v>
      </c>
      <c r="B43" s="327" t="s">
        <v>109</v>
      </c>
      <c r="C43" s="365">
        <v>4864944</v>
      </c>
      <c r="D43" s="40" t="s">
        <v>12</v>
      </c>
      <c r="E43" s="41" t="s">
        <v>345</v>
      </c>
      <c r="F43" s="371">
        <v>-1000</v>
      </c>
      <c r="G43" s="341">
        <v>79</v>
      </c>
      <c r="H43" s="342">
        <v>79</v>
      </c>
      <c r="I43" s="277">
        <f>G43-H43</f>
        <v>0</v>
      </c>
      <c r="J43" s="277">
        <f>$F43*I43</f>
        <v>0</v>
      </c>
      <c r="K43" s="277">
        <f>J43/1000000</f>
        <v>0</v>
      </c>
      <c r="L43" s="341">
        <v>30</v>
      </c>
      <c r="M43" s="342">
        <v>30</v>
      </c>
      <c r="N43" s="277">
        <f>L43-M43</f>
        <v>0</v>
      </c>
      <c r="O43" s="277">
        <f>$F43*N43</f>
        <v>0</v>
      </c>
      <c r="P43" s="277">
        <f>O43/1000000</f>
        <v>0</v>
      </c>
      <c r="Q43" s="487"/>
    </row>
    <row r="44" spans="1:17" ht="15.75" customHeight="1">
      <c r="A44" s="361"/>
      <c r="B44" s="364" t="s">
        <v>409</v>
      </c>
      <c r="C44" s="365"/>
      <c r="D44" s="473"/>
      <c r="E44" s="474"/>
      <c r="F44" s="371"/>
      <c r="G44" s="390"/>
      <c r="H44" s="389"/>
      <c r="I44" s="389"/>
      <c r="J44" s="389"/>
      <c r="K44" s="389"/>
      <c r="L44" s="390"/>
      <c r="M44" s="389"/>
      <c r="N44" s="389"/>
      <c r="O44" s="389"/>
      <c r="P44" s="389"/>
      <c r="Q44" s="191"/>
    </row>
    <row r="45" spans="1:17" s="465" customFormat="1" ht="15.75" customHeight="1">
      <c r="A45" s="361">
        <v>31</v>
      </c>
      <c r="B45" s="362" t="s">
        <v>106</v>
      </c>
      <c r="C45" s="365">
        <v>4865002</v>
      </c>
      <c r="D45" s="473" t="s">
        <v>12</v>
      </c>
      <c r="E45" s="474" t="s">
        <v>345</v>
      </c>
      <c r="F45" s="371">
        <v>-2000</v>
      </c>
      <c r="G45" s="341">
        <v>8427</v>
      </c>
      <c r="H45" s="342">
        <v>8549</v>
      </c>
      <c r="I45" s="277">
        <f>G45-H45</f>
        <v>-122</v>
      </c>
      <c r="J45" s="277">
        <f>$F45*I45</f>
        <v>244000</v>
      </c>
      <c r="K45" s="277">
        <f>J45/1000000</f>
        <v>0.244</v>
      </c>
      <c r="L45" s="341">
        <v>997124</v>
      </c>
      <c r="M45" s="342">
        <v>998477</v>
      </c>
      <c r="N45" s="277">
        <f>L45-M45</f>
        <v>-1353</v>
      </c>
      <c r="O45" s="277">
        <f>$F45*N45</f>
        <v>2706000</v>
      </c>
      <c r="P45" s="277">
        <f>O45/1000000</f>
        <v>2.706</v>
      </c>
      <c r="Q45" s="508"/>
    </row>
    <row r="46" spans="1:17" s="465" customFormat="1" ht="15.75" customHeight="1">
      <c r="A46" s="361">
        <v>32</v>
      </c>
      <c r="B46" s="362" t="s">
        <v>412</v>
      </c>
      <c r="C46" s="365">
        <v>5128456</v>
      </c>
      <c r="D46" s="473" t="s">
        <v>12</v>
      </c>
      <c r="E46" s="474" t="s">
        <v>345</v>
      </c>
      <c r="F46" s="371">
        <v>-1000</v>
      </c>
      <c r="G46" s="341">
        <v>1559</v>
      </c>
      <c r="H46" s="342">
        <v>1813</v>
      </c>
      <c r="I46" s="277">
        <f>G46-H46</f>
        <v>-254</v>
      </c>
      <c r="J46" s="277">
        <f>$F46*I46</f>
        <v>254000</v>
      </c>
      <c r="K46" s="277">
        <f>J46/1000000</f>
        <v>0.254</v>
      </c>
      <c r="L46" s="341">
        <v>520</v>
      </c>
      <c r="M46" s="342">
        <v>921</v>
      </c>
      <c r="N46" s="277">
        <f>L46-M46</f>
        <v>-401</v>
      </c>
      <c r="O46" s="277">
        <f>$F46*N46</f>
        <v>401000</v>
      </c>
      <c r="P46" s="277">
        <f>O46/1000000</f>
        <v>0.401</v>
      </c>
      <c r="Q46" s="475"/>
    </row>
    <row r="47" spans="1:17" s="465" customFormat="1" ht="15.75" customHeight="1">
      <c r="A47" s="361">
        <v>33</v>
      </c>
      <c r="B47" s="362" t="s">
        <v>410</v>
      </c>
      <c r="C47" s="365">
        <v>5128452</v>
      </c>
      <c r="D47" s="473" t="s">
        <v>12</v>
      </c>
      <c r="E47" s="474" t="s">
        <v>345</v>
      </c>
      <c r="F47" s="371">
        <v>-1000</v>
      </c>
      <c r="G47" s="341">
        <v>999448</v>
      </c>
      <c r="H47" s="342">
        <v>999873</v>
      </c>
      <c r="I47" s="277">
        <f>G47-H47</f>
        <v>-425</v>
      </c>
      <c r="J47" s="277">
        <f>$F47*I47</f>
        <v>425000</v>
      </c>
      <c r="K47" s="277">
        <f>J47/1000000</f>
        <v>0.425</v>
      </c>
      <c r="L47" s="341">
        <v>999783</v>
      </c>
      <c r="M47" s="342">
        <v>1000349</v>
      </c>
      <c r="N47" s="277">
        <f>L47-M47</f>
        <v>-566</v>
      </c>
      <c r="O47" s="277">
        <f>$F47*N47</f>
        <v>566000</v>
      </c>
      <c r="P47" s="277">
        <f>O47/1000000</f>
        <v>0.566</v>
      </c>
      <c r="Q47" s="508"/>
    </row>
    <row r="48" spans="1:17" s="465" customFormat="1" ht="15.75" customHeight="1">
      <c r="A48" s="361"/>
      <c r="B48" s="364" t="s">
        <v>42</v>
      </c>
      <c r="C48" s="365"/>
      <c r="D48" s="40"/>
      <c r="E48" s="40"/>
      <c r="F48" s="371"/>
      <c r="G48" s="341"/>
      <c r="H48" s="342"/>
      <c r="I48" s="277"/>
      <c r="J48" s="277"/>
      <c r="K48" s="277"/>
      <c r="L48" s="276"/>
      <c r="M48" s="277"/>
      <c r="N48" s="277"/>
      <c r="O48" s="277"/>
      <c r="P48" s="277"/>
      <c r="Q48" s="469"/>
    </row>
    <row r="49" spans="1:17" s="465" customFormat="1" ht="15.75" customHeight="1">
      <c r="A49" s="361"/>
      <c r="B49" s="363" t="s">
        <v>18</v>
      </c>
      <c r="C49" s="365"/>
      <c r="D49" s="44"/>
      <c r="E49" s="44"/>
      <c r="F49" s="371"/>
      <c r="G49" s="341"/>
      <c r="H49" s="342"/>
      <c r="I49" s="277"/>
      <c r="J49" s="277"/>
      <c r="K49" s="277"/>
      <c r="L49" s="276"/>
      <c r="M49" s="277"/>
      <c r="N49" s="277"/>
      <c r="O49" s="277"/>
      <c r="P49" s="277"/>
      <c r="Q49" s="469"/>
    </row>
    <row r="50" spans="1:17" s="465" customFormat="1" ht="15.75" customHeight="1">
      <c r="A50" s="361">
        <v>34</v>
      </c>
      <c r="B50" s="362" t="s">
        <v>19</v>
      </c>
      <c r="C50" s="365">
        <v>4865146</v>
      </c>
      <c r="D50" s="40" t="s">
        <v>12</v>
      </c>
      <c r="E50" s="41" t="s">
        <v>345</v>
      </c>
      <c r="F50" s="371">
        <v>1000</v>
      </c>
      <c r="G50" s="341">
        <v>705</v>
      </c>
      <c r="H50" s="342">
        <v>708</v>
      </c>
      <c r="I50" s="277">
        <f>G50-H50</f>
        <v>-3</v>
      </c>
      <c r="J50" s="277">
        <f>$F50*I50</f>
        <v>-3000</v>
      </c>
      <c r="K50" s="277">
        <f>J50/1000000</f>
        <v>-0.003</v>
      </c>
      <c r="L50" s="341">
        <v>661</v>
      </c>
      <c r="M50" s="342">
        <v>604</v>
      </c>
      <c r="N50" s="277">
        <f>L50-M50</f>
        <v>57</v>
      </c>
      <c r="O50" s="277">
        <f>$F50*N50</f>
        <v>57000</v>
      </c>
      <c r="P50" s="277">
        <f>O50/1000000</f>
        <v>0.057</v>
      </c>
      <c r="Q50" s="781" t="s">
        <v>476</v>
      </c>
    </row>
    <row r="51" spans="1:17" s="465" customFormat="1" ht="15.75" customHeight="1">
      <c r="A51" s="361">
        <v>35</v>
      </c>
      <c r="B51" s="362" t="s">
        <v>20</v>
      </c>
      <c r="C51" s="365">
        <v>4865144</v>
      </c>
      <c r="D51" s="40" t="s">
        <v>12</v>
      </c>
      <c r="E51" s="41" t="s">
        <v>345</v>
      </c>
      <c r="F51" s="371">
        <v>1000</v>
      </c>
      <c r="G51" s="341">
        <v>86864</v>
      </c>
      <c r="H51" s="342">
        <v>86833</v>
      </c>
      <c r="I51" s="277">
        <f>G51-H51</f>
        <v>31</v>
      </c>
      <c r="J51" s="277">
        <f>$F51*I51</f>
        <v>31000</v>
      </c>
      <c r="K51" s="277">
        <f>J51/1000000</f>
        <v>0.031</v>
      </c>
      <c r="L51" s="341">
        <v>123655</v>
      </c>
      <c r="M51" s="342">
        <v>123455</v>
      </c>
      <c r="N51" s="277">
        <f>L51-M51</f>
        <v>200</v>
      </c>
      <c r="O51" s="277">
        <f>$F51*N51</f>
        <v>200000</v>
      </c>
      <c r="P51" s="277">
        <f>O51/1000000</f>
        <v>0.2</v>
      </c>
      <c r="Q51" s="469"/>
    </row>
    <row r="52" spans="1:17" ht="15.75" customHeight="1">
      <c r="A52" s="361"/>
      <c r="B52" s="364" t="s">
        <v>119</v>
      </c>
      <c r="C52" s="365"/>
      <c r="D52" s="40"/>
      <c r="E52" s="40"/>
      <c r="F52" s="371"/>
      <c r="G52" s="339"/>
      <c r="H52" s="340"/>
      <c r="I52" s="389"/>
      <c r="J52" s="389"/>
      <c r="K52" s="389"/>
      <c r="L52" s="390"/>
      <c r="M52" s="389"/>
      <c r="N52" s="389"/>
      <c r="O52" s="389"/>
      <c r="P52" s="389"/>
      <c r="Q52" s="154"/>
    </row>
    <row r="53" spans="1:17" s="465" customFormat="1" ht="15.75" customHeight="1">
      <c r="A53" s="361">
        <v>36</v>
      </c>
      <c r="B53" s="362" t="s">
        <v>120</v>
      </c>
      <c r="C53" s="365">
        <v>5295199</v>
      </c>
      <c r="D53" s="40" t="s">
        <v>12</v>
      </c>
      <c r="E53" s="41" t="s">
        <v>345</v>
      </c>
      <c r="F53" s="371">
        <v>100</v>
      </c>
      <c r="G53" s="341">
        <v>998066</v>
      </c>
      <c r="H53" s="342">
        <v>998058</v>
      </c>
      <c r="I53" s="277">
        <f>G53-H53</f>
        <v>8</v>
      </c>
      <c r="J53" s="277">
        <f>$F53*I53</f>
        <v>800</v>
      </c>
      <c r="K53" s="277">
        <f>J53/1000000</f>
        <v>0.0008</v>
      </c>
      <c r="L53" s="341">
        <v>1141</v>
      </c>
      <c r="M53" s="342">
        <v>1141</v>
      </c>
      <c r="N53" s="277">
        <f>L53-M53</f>
        <v>0</v>
      </c>
      <c r="O53" s="277">
        <f>$F53*N53</f>
        <v>0</v>
      </c>
      <c r="P53" s="277">
        <f>O53/1000000</f>
        <v>0</v>
      </c>
      <c r="Q53" s="469"/>
    </row>
    <row r="54" spans="1:17" s="522" customFormat="1" ht="15.75" customHeight="1">
      <c r="A54" s="349">
        <v>37</v>
      </c>
      <c r="B54" s="327" t="s">
        <v>121</v>
      </c>
      <c r="C54" s="365">
        <v>4865135</v>
      </c>
      <c r="D54" s="44" t="s">
        <v>12</v>
      </c>
      <c r="E54" s="41" t="s">
        <v>345</v>
      </c>
      <c r="F54" s="365">
        <v>100</v>
      </c>
      <c r="G54" s="341">
        <v>151245</v>
      </c>
      <c r="H54" s="342">
        <v>151302</v>
      </c>
      <c r="I54" s="277">
        <f>G54-H54</f>
        <v>-57</v>
      </c>
      <c r="J54" s="277">
        <f>$F54*I54</f>
        <v>-5700</v>
      </c>
      <c r="K54" s="277">
        <f>J54/1000000</f>
        <v>-0.0057</v>
      </c>
      <c r="L54" s="341">
        <v>52319</v>
      </c>
      <c r="M54" s="342">
        <v>52236</v>
      </c>
      <c r="N54" s="277">
        <f>L54-M54</f>
        <v>83</v>
      </c>
      <c r="O54" s="277">
        <f>$F54*N54</f>
        <v>8300</v>
      </c>
      <c r="P54" s="277">
        <f>O54/1000000</f>
        <v>0.0083</v>
      </c>
      <c r="Q54" s="341"/>
    </row>
    <row r="55" spans="1:17" s="465" customFormat="1" ht="15.75" customHeight="1">
      <c r="A55" s="349"/>
      <c r="B55" s="363" t="s">
        <v>446</v>
      </c>
      <c r="C55" s="365"/>
      <c r="D55" s="44"/>
      <c r="E55" s="41"/>
      <c r="F55" s="365"/>
      <c r="G55" s="341"/>
      <c r="H55" s="342"/>
      <c r="I55" s="277"/>
      <c r="J55" s="277"/>
      <c r="K55" s="277"/>
      <c r="L55" s="341"/>
      <c r="M55" s="342"/>
      <c r="N55" s="277"/>
      <c r="O55" s="277"/>
      <c r="P55" s="277"/>
      <c r="Q55" s="341"/>
    </row>
    <row r="56" spans="1:17" s="465" customFormat="1" ht="15.75" customHeight="1">
      <c r="A56" s="349">
        <v>38</v>
      </c>
      <c r="B56" s="327" t="s">
        <v>36</v>
      </c>
      <c r="C56" s="365">
        <v>5295145</v>
      </c>
      <c r="D56" s="44" t="s">
        <v>12</v>
      </c>
      <c r="E56" s="41" t="s">
        <v>345</v>
      </c>
      <c r="F56" s="365">
        <v>-1000</v>
      </c>
      <c r="G56" s="341">
        <v>0</v>
      </c>
      <c r="H56" s="342">
        <v>0</v>
      </c>
      <c r="I56" s="277">
        <f>G56-H56</f>
        <v>0</v>
      </c>
      <c r="J56" s="277">
        <f>$F56*I56</f>
        <v>0</v>
      </c>
      <c r="K56" s="277">
        <f>J56/1000000</f>
        <v>0</v>
      </c>
      <c r="L56" s="341">
        <v>0</v>
      </c>
      <c r="M56" s="342">
        <v>0</v>
      </c>
      <c r="N56" s="277">
        <f>L56-M56</f>
        <v>0</v>
      </c>
      <c r="O56" s="277">
        <f>$F56*N56</f>
        <v>0</v>
      </c>
      <c r="P56" s="277">
        <f>O56/1000000</f>
        <v>0</v>
      </c>
      <c r="Q56" s="341"/>
    </row>
    <row r="57" spans="1:17" s="465" customFormat="1" ht="15.75" customHeight="1" thickBot="1">
      <c r="A57" s="775">
        <v>39</v>
      </c>
      <c r="B57" s="776" t="s">
        <v>174</v>
      </c>
      <c r="C57" s="366">
        <v>5295146</v>
      </c>
      <c r="D57" s="366" t="s">
        <v>12</v>
      </c>
      <c r="E57" s="366" t="s">
        <v>345</v>
      </c>
      <c r="F57" s="366">
        <v>-1000</v>
      </c>
      <c r="G57" s="104">
        <v>0</v>
      </c>
      <c r="H57" s="366">
        <v>0</v>
      </c>
      <c r="I57" s="366">
        <f>G57-H57</f>
        <v>0</v>
      </c>
      <c r="J57" s="366">
        <f>$F57*I57</f>
        <v>0</v>
      </c>
      <c r="K57" s="366">
        <f>J57/1000000</f>
        <v>0</v>
      </c>
      <c r="L57" s="104">
        <v>0</v>
      </c>
      <c r="M57" s="366">
        <v>0</v>
      </c>
      <c r="N57" s="366">
        <f>L57-M57</f>
        <v>0</v>
      </c>
      <c r="O57" s="366">
        <f>$F57*N57</f>
        <v>0</v>
      </c>
      <c r="P57" s="366">
        <f>O57/1000000</f>
        <v>0</v>
      </c>
      <c r="Q57" s="467"/>
    </row>
    <row r="58" spans="1:17" s="465" customFormat="1" ht="15.75" customHeight="1" thickTop="1">
      <c r="A58" s="349"/>
      <c r="B58" s="327"/>
      <c r="C58" s="365"/>
      <c r="D58" s="44"/>
      <c r="E58" s="41"/>
      <c r="F58" s="365"/>
      <c r="G58" s="342"/>
      <c r="H58" s="342"/>
      <c r="I58" s="277"/>
      <c r="J58" s="277"/>
      <c r="K58" s="277"/>
      <c r="L58" s="342"/>
      <c r="M58" s="342"/>
      <c r="N58" s="277"/>
      <c r="O58" s="277"/>
      <c r="P58" s="277"/>
      <c r="Q58" s="522"/>
    </row>
    <row r="59" spans="2:16" ht="16.5">
      <c r="B59" s="16" t="s">
        <v>138</v>
      </c>
      <c r="F59" s="201"/>
      <c r="I59" s="17"/>
      <c r="J59" s="17"/>
      <c r="K59" s="395">
        <f>SUM(K8:K54)-K32</f>
        <v>-2.7635500000000013</v>
      </c>
      <c r="N59" s="17"/>
      <c r="O59" s="17"/>
      <c r="P59" s="395">
        <f>SUM(P8:P54)-P32</f>
        <v>2.2485</v>
      </c>
    </row>
    <row r="60" spans="2:16" ht="1.5" customHeight="1">
      <c r="B60" s="16"/>
      <c r="F60" s="201"/>
      <c r="I60" s="17"/>
      <c r="J60" s="17"/>
      <c r="K60" s="28"/>
      <c r="N60" s="17"/>
      <c r="O60" s="17"/>
      <c r="P60" s="28"/>
    </row>
    <row r="61" spans="2:16" ht="16.5">
      <c r="B61" s="16" t="s">
        <v>139</v>
      </c>
      <c r="F61" s="201"/>
      <c r="I61" s="17"/>
      <c r="J61" s="17"/>
      <c r="K61" s="395">
        <f>SUM(K59:K60)</f>
        <v>-2.7635500000000013</v>
      </c>
      <c r="N61" s="17"/>
      <c r="O61" s="17"/>
      <c r="P61" s="395">
        <f>SUM(P59:P60)</f>
        <v>2.2485</v>
      </c>
    </row>
    <row r="62" ht="15">
      <c r="F62" s="201"/>
    </row>
    <row r="63" spans="6:17" ht="15">
      <c r="F63" s="201"/>
      <c r="Q63" s="256" t="str">
        <f>NDPL!$Q$1</f>
        <v>APRIL-2017</v>
      </c>
    </row>
    <row r="64" ht="15">
      <c r="F64" s="201"/>
    </row>
    <row r="65" spans="6:17" ht="15">
      <c r="F65" s="201"/>
      <c r="Q65" s="256"/>
    </row>
    <row r="66" spans="1:16" ht="18.75" thickBot="1">
      <c r="A66" s="88" t="s">
        <v>245</v>
      </c>
      <c r="F66" s="201"/>
      <c r="G66" s="6"/>
      <c r="H66" s="6"/>
      <c r="I66" s="48" t="s">
        <v>7</v>
      </c>
      <c r="J66" s="18"/>
      <c r="K66" s="18"/>
      <c r="L66" s="18"/>
      <c r="M66" s="18"/>
      <c r="N66" s="48" t="s">
        <v>397</v>
      </c>
      <c r="O66" s="18"/>
      <c r="P66" s="18"/>
    </row>
    <row r="67" spans="1:17" ht="39.75" thickBot="1" thickTop="1">
      <c r="A67" s="35" t="s">
        <v>8</v>
      </c>
      <c r="B67" s="32" t="s">
        <v>9</v>
      </c>
      <c r="C67" s="33" t="s">
        <v>1</v>
      </c>
      <c r="D67" s="33" t="s">
        <v>2</v>
      </c>
      <c r="E67" s="33" t="s">
        <v>3</v>
      </c>
      <c r="F67" s="33" t="s">
        <v>10</v>
      </c>
      <c r="G67" s="35" t="str">
        <f>NDPL!G5</f>
        <v>FINAL READING 01/05/2017</v>
      </c>
      <c r="H67" s="33" t="str">
        <f>NDPL!H5</f>
        <v>INTIAL READING 01/04/2017</v>
      </c>
      <c r="I67" s="33" t="s">
        <v>4</v>
      </c>
      <c r="J67" s="33" t="s">
        <v>5</v>
      </c>
      <c r="K67" s="33" t="s">
        <v>6</v>
      </c>
      <c r="L67" s="35" t="str">
        <f>NDPL!G5</f>
        <v>FINAL READING 01/05/2017</v>
      </c>
      <c r="M67" s="33" t="str">
        <f>NDPL!H5</f>
        <v>INTIAL READING 01/04/2017</v>
      </c>
      <c r="N67" s="33" t="s">
        <v>4</v>
      </c>
      <c r="O67" s="33" t="s">
        <v>5</v>
      </c>
      <c r="P67" s="33" t="s">
        <v>6</v>
      </c>
      <c r="Q67" s="34" t="s">
        <v>308</v>
      </c>
    </row>
    <row r="68" spans="1:16" ht="17.25" thickBot="1" thickTop="1">
      <c r="A68" s="19"/>
      <c r="B68" s="89"/>
      <c r="C68" s="19"/>
      <c r="D68" s="19"/>
      <c r="E68" s="19"/>
      <c r="F68" s="328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7" ht="15.75" customHeight="1" thickTop="1">
      <c r="A69" s="359"/>
      <c r="B69" s="360" t="s">
        <v>126</v>
      </c>
      <c r="C69" s="36"/>
      <c r="D69" s="36"/>
      <c r="E69" s="36"/>
      <c r="F69" s="329"/>
      <c r="G69" s="29"/>
      <c r="H69" s="477"/>
      <c r="I69" s="477"/>
      <c r="J69" s="477"/>
      <c r="K69" s="477"/>
      <c r="L69" s="29"/>
      <c r="M69" s="477"/>
      <c r="N69" s="477"/>
      <c r="O69" s="477"/>
      <c r="P69" s="477"/>
      <c r="Q69" s="586"/>
    </row>
    <row r="70" spans="1:17" s="465" customFormat="1" ht="15.75" customHeight="1">
      <c r="A70" s="361">
        <v>1</v>
      </c>
      <c r="B70" s="362" t="s">
        <v>15</v>
      </c>
      <c r="C70" s="365">
        <v>4864968</v>
      </c>
      <c r="D70" s="40" t="s">
        <v>12</v>
      </c>
      <c r="E70" s="41" t="s">
        <v>345</v>
      </c>
      <c r="F70" s="371">
        <v>-1000</v>
      </c>
      <c r="G70" s="341">
        <v>979704</v>
      </c>
      <c r="H70" s="342">
        <v>980033</v>
      </c>
      <c r="I70" s="342">
        <f>G70-H70</f>
        <v>-329</v>
      </c>
      <c r="J70" s="342">
        <f>$F70*I70</f>
        <v>329000</v>
      </c>
      <c r="K70" s="342">
        <f>J70/1000000</f>
        <v>0.329</v>
      </c>
      <c r="L70" s="341">
        <v>882643</v>
      </c>
      <c r="M70" s="342">
        <v>882912</v>
      </c>
      <c r="N70" s="342">
        <f>L70-M70</f>
        <v>-269</v>
      </c>
      <c r="O70" s="342">
        <f>$F70*N70</f>
        <v>269000</v>
      </c>
      <c r="P70" s="342">
        <f>O70/1000000</f>
        <v>0.269</v>
      </c>
      <c r="Q70" s="469"/>
    </row>
    <row r="71" spans="1:17" s="465" customFormat="1" ht="15.75" customHeight="1">
      <c r="A71" s="361">
        <v>2</v>
      </c>
      <c r="B71" s="362" t="s">
        <v>16</v>
      </c>
      <c r="C71" s="365">
        <v>5295149</v>
      </c>
      <c r="D71" s="40" t="s">
        <v>12</v>
      </c>
      <c r="E71" s="41" t="s">
        <v>345</v>
      </c>
      <c r="F71" s="371">
        <v>-1000</v>
      </c>
      <c r="G71" s="341">
        <v>994021</v>
      </c>
      <c r="H71" s="342">
        <v>994285</v>
      </c>
      <c r="I71" s="342">
        <f>G71-H71</f>
        <v>-264</v>
      </c>
      <c r="J71" s="342">
        <f>$F71*I71</f>
        <v>264000</v>
      </c>
      <c r="K71" s="342">
        <f>J71/1000000</f>
        <v>0.264</v>
      </c>
      <c r="L71" s="341">
        <v>973659</v>
      </c>
      <c r="M71" s="342">
        <v>973867</v>
      </c>
      <c r="N71" s="342">
        <f>L71-M71</f>
        <v>-208</v>
      </c>
      <c r="O71" s="342">
        <f>$F71*N71</f>
        <v>208000</v>
      </c>
      <c r="P71" s="342">
        <f>O71/1000000</f>
        <v>0.208</v>
      </c>
      <c r="Q71" s="469"/>
    </row>
    <row r="72" spans="1:17" s="465" customFormat="1" ht="15">
      <c r="A72" s="361">
        <v>3</v>
      </c>
      <c r="B72" s="362" t="s">
        <v>17</v>
      </c>
      <c r="C72" s="365">
        <v>5295177</v>
      </c>
      <c r="D72" s="40" t="s">
        <v>12</v>
      </c>
      <c r="E72" s="41" t="s">
        <v>345</v>
      </c>
      <c r="F72" s="371">
        <v>-500</v>
      </c>
      <c r="G72" s="341">
        <v>986551</v>
      </c>
      <c r="H72" s="342">
        <v>987371</v>
      </c>
      <c r="I72" s="342">
        <f>G72-H72</f>
        <v>-820</v>
      </c>
      <c r="J72" s="342">
        <f>$F72*I72</f>
        <v>410000</v>
      </c>
      <c r="K72" s="342">
        <f>J72/1000000</f>
        <v>0.41</v>
      </c>
      <c r="L72" s="341">
        <v>999051</v>
      </c>
      <c r="M72" s="342">
        <v>999674</v>
      </c>
      <c r="N72" s="342">
        <f>L72-M72</f>
        <v>-623</v>
      </c>
      <c r="O72" s="342">
        <f>$F72*N72</f>
        <v>311500</v>
      </c>
      <c r="P72" s="342">
        <f>O72/1000000</f>
        <v>0.3115</v>
      </c>
      <c r="Q72" s="466"/>
    </row>
    <row r="73" spans="1:17" s="465" customFormat="1" ht="15">
      <c r="A73" s="361"/>
      <c r="B73" s="362"/>
      <c r="C73" s="365"/>
      <c r="D73" s="40"/>
      <c r="E73" s="41"/>
      <c r="F73" s="371">
        <v>-500</v>
      </c>
      <c r="G73" s="341">
        <v>995340</v>
      </c>
      <c r="H73" s="342">
        <v>995351</v>
      </c>
      <c r="I73" s="342">
        <f>G73-H73</f>
        <v>-11</v>
      </c>
      <c r="J73" s="342">
        <f>$F73*I73</f>
        <v>5500</v>
      </c>
      <c r="K73" s="342">
        <f>J73/1000000</f>
        <v>0.0055</v>
      </c>
      <c r="L73" s="341"/>
      <c r="M73" s="342"/>
      <c r="N73" s="342"/>
      <c r="O73" s="342"/>
      <c r="P73" s="342"/>
      <c r="Q73" s="466"/>
    </row>
    <row r="74" spans="1:17" s="465" customFormat="1" ht="15">
      <c r="A74" s="361">
        <v>4</v>
      </c>
      <c r="B74" s="362" t="s">
        <v>164</v>
      </c>
      <c r="C74" s="365">
        <v>5100231</v>
      </c>
      <c r="D74" s="40" t="s">
        <v>12</v>
      </c>
      <c r="E74" s="41" t="s">
        <v>345</v>
      </c>
      <c r="F74" s="371">
        <v>-2000</v>
      </c>
      <c r="G74" s="341">
        <v>991819</v>
      </c>
      <c r="H74" s="342">
        <v>992358</v>
      </c>
      <c r="I74" s="342">
        <f>G74-H74</f>
        <v>-539</v>
      </c>
      <c r="J74" s="342">
        <f>$F74*I74</f>
        <v>1078000</v>
      </c>
      <c r="K74" s="342">
        <f>J74/1000000</f>
        <v>1.078</v>
      </c>
      <c r="L74" s="341">
        <v>974605</v>
      </c>
      <c r="M74" s="342">
        <v>975376</v>
      </c>
      <c r="N74" s="342">
        <f>L74-M74</f>
        <v>-771</v>
      </c>
      <c r="O74" s="342">
        <f>$F74*N74</f>
        <v>1542000</v>
      </c>
      <c r="P74" s="342">
        <f>O74/1000000</f>
        <v>1.542</v>
      </c>
      <c r="Q74" s="520"/>
    </row>
    <row r="75" spans="1:17" s="465" customFormat="1" ht="15.75" customHeight="1">
      <c r="A75" s="361"/>
      <c r="B75" s="363" t="s">
        <v>127</v>
      </c>
      <c r="C75" s="365"/>
      <c r="D75" s="44"/>
      <c r="E75" s="44"/>
      <c r="F75" s="371"/>
      <c r="G75" s="341"/>
      <c r="H75" s="342"/>
      <c r="I75" s="486"/>
      <c r="J75" s="486"/>
      <c r="K75" s="486"/>
      <c r="L75" s="341"/>
      <c r="M75" s="486"/>
      <c r="N75" s="486"/>
      <c r="O75" s="486"/>
      <c r="P75" s="486"/>
      <c r="Q75" s="469"/>
    </row>
    <row r="76" spans="1:17" s="465" customFormat="1" ht="15.75" customHeight="1">
      <c r="A76" s="361">
        <v>5</v>
      </c>
      <c r="B76" s="362" t="s">
        <v>128</v>
      </c>
      <c r="C76" s="365">
        <v>4864978</v>
      </c>
      <c r="D76" s="40" t="s">
        <v>12</v>
      </c>
      <c r="E76" s="41" t="s">
        <v>345</v>
      </c>
      <c r="F76" s="371">
        <v>-1000</v>
      </c>
      <c r="G76" s="341">
        <v>998961</v>
      </c>
      <c r="H76" s="342">
        <v>998929</v>
      </c>
      <c r="I76" s="486">
        <f aca="true" t="shared" si="12" ref="I76:I82">G76-H76</f>
        <v>32</v>
      </c>
      <c r="J76" s="486">
        <f aca="true" t="shared" si="13" ref="J76:J82">$F76*I76</f>
        <v>-32000</v>
      </c>
      <c r="K76" s="486">
        <f aca="true" t="shared" si="14" ref="K76:K82">J76/1000000</f>
        <v>-0.032</v>
      </c>
      <c r="L76" s="341">
        <v>249</v>
      </c>
      <c r="M76" s="342">
        <v>532</v>
      </c>
      <c r="N76" s="486">
        <f aca="true" t="shared" si="15" ref="N76:N82">L76-M76</f>
        <v>-283</v>
      </c>
      <c r="O76" s="486">
        <f aca="true" t="shared" si="16" ref="O76:O82">$F76*N76</f>
        <v>283000</v>
      </c>
      <c r="P76" s="486">
        <f aca="true" t="shared" si="17" ref="P76:P82">O76/1000000</f>
        <v>0.283</v>
      </c>
      <c r="Q76" s="469"/>
    </row>
    <row r="77" spans="1:17" s="465" customFormat="1" ht="15.75" customHeight="1">
      <c r="A77" s="361">
        <v>6</v>
      </c>
      <c r="B77" s="362" t="s">
        <v>129</v>
      </c>
      <c r="C77" s="365">
        <v>5128449</v>
      </c>
      <c r="D77" s="40" t="s">
        <v>12</v>
      </c>
      <c r="E77" s="41" t="s">
        <v>345</v>
      </c>
      <c r="F77" s="371">
        <v>-1000</v>
      </c>
      <c r="G77" s="341">
        <v>995217</v>
      </c>
      <c r="H77" s="342">
        <v>995185</v>
      </c>
      <c r="I77" s="486">
        <f t="shared" si="12"/>
        <v>32</v>
      </c>
      <c r="J77" s="486">
        <f t="shared" si="13"/>
        <v>-32000</v>
      </c>
      <c r="K77" s="486">
        <f t="shared" si="14"/>
        <v>-0.032</v>
      </c>
      <c r="L77" s="341">
        <v>999545</v>
      </c>
      <c r="M77" s="342">
        <v>999844</v>
      </c>
      <c r="N77" s="486">
        <f t="shared" si="15"/>
        <v>-299</v>
      </c>
      <c r="O77" s="486">
        <f t="shared" si="16"/>
        <v>299000</v>
      </c>
      <c r="P77" s="486">
        <f t="shared" si="17"/>
        <v>0.299</v>
      </c>
      <c r="Q77" s="469"/>
    </row>
    <row r="78" spans="1:17" s="465" customFormat="1" ht="15.75" customHeight="1">
      <c r="A78" s="361">
        <v>7</v>
      </c>
      <c r="B78" s="362" t="s">
        <v>130</v>
      </c>
      <c r="C78" s="365">
        <v>5295141</v>
      </c>
      <c r="D78" s="40" t="s">
        <v>12</v>
      </c>
      <c r="E78" s="41" t="s">
        <v>345</v>
      </c>
      <c r="F78" s="371">
        <v>-1000</v>
      </c>
      <c r="G78" s="341">
        <v>1497</v>
      </c>
      <c r="H78" s="342">
        <v>1320</v>
      </c>
      <c r="I78" s="486">
        <f t="shared" si="12"/>
        <v>177</v>
      </c>
      <c r="J78" s="486">
        <f t="shared" si="13"/>
        <v>-177000</v>
      </c>
      <c r="K78" s="486">
        <f t="shared" si="14"/>
        <v>-0.177</v>
      </c>
      <c r="L78" s="341">
        <v>999921</v>
      </c>
      <c r="M78" s="342">
        <v>998933</v>
      </c>
      <c r="N78" s="486">
        <f t="shared" si="15"/>
        <v>988</v>
      </c>
      <c r="O78" s="486">
        <f t="shared" si="16"/>
        <v>-988000</v>
      </c>
      <c r="P78" s="486">
        <f t="shared" si="17"/>
        <v>-0.988</v>
      </c>
      <c r="Q78" s="469"/>
    </row>
    <row r="79" spans="1:17" s="465" customFormat="1" ht="15.75" customHeight="1">
      <c r="A79" s="361">
        <v>8</v>
      </c>
      <c r="B79" s="362" t="s">
        <v>478</v>
      </c>
      <c r="C79" s="365">
        <v>4865167</v>
      </c>
      <c r="D79" s="40" t="s">
        <v>12</v>
      </c>
      <c r="E79" s="41" t="s">
        <v>345</v>
      </c>
      <c r="F79" s="371">
        <v>-1000</v>
      </c>
      <c r="G79" s="341">
        <v>1655</v>
      </c>
      <c r="H79" s="277">
        <v>1655</v>
      </c>
      <c r="I79" s="486">
        <f t="shared" si="12"/>
        <v>0</v>
      </c>
      <c r="J79" s="486">
        <f t="shared" si="13"/>
        <v>0</v>
      </c>
      <c r="K79" s="486">
        <f t="shared" si="14"/>
        <v>0</v>
      </c>
      <c r="L79" s="341">
        <v>980809</v>
      </c>
      <c r="M79" s="342">
        <v>980809</v>
      </c>
      <c r="N79" s="486">
        <f t="shared" si="15"/>
        <v>0</v>
      </c>
      <c r="O79" s="486">
        <f t="shared" si="16"/>
        <v>0</v>
      </c>
      <c r="P79" s="486">
        <f t="shared" si="17"/>
        <v>0</v>
      </c>
      <c r="Q79" s="469"/>
    </row>
    <row r="80" spans="1:17" s="531" customFormat="1" ht="15">
      <c r="A80" s="789">
        <v>9</v>
      </c>
      <c r="B80" s="790" t="s">
        <v>479</v>
      </c>
      <c r="C80" s="791">
        <v>5295134</v>
      </c>
      <c r="D80" s="64" t="s">
        <v>12</v>
      </c>
      <c r="E80" s="65" t="s">
        <v>345</v>
      </c>
      <c r="F80" s="371">
        <v>-1000</v>
      </c>
      <c r="G80" s="341">
        <v>983684</v>
      </c>
      <c r="H80" s="342">
        <v>983609</v>
      </c>
      <c r="I80" s="486">
        <f>G80-H80</f>
        <v>75</v>
      </c>
      <c r="J80" s="486">
        <f t="shared" si="13"/>
        <v>-75000</v>
      </c>
      <c r="K80" s="486">
        <f t="shared" si="14"/>
        <v>-0.075</v>
      </c>
      <c r="L80" s="341">
        <v>970262</v>
      </c>
      <c r="M80" s="342">
        <v>970539</v>
      </c>
      <c r="N80" s="486">
        <f t="shared" si="15"/>
        <v>-277</v>
      </c>
      <c r="O80" s="486">
        <f t="shared" si="16"/>
        <v>277000</v>
      </c>
      <c r="P80" s="486">
        <f t="shared" si="17"/>
        <v>0.277</v>
      </c>
      <c r="Q80" s="792"/>
    </row>
    <row r="81" spans="1:17" s="531" customFormat="1" ht="15">
      <c r="A81" s="789"/>
      <c r="B81" s="790"/>
      <c r="C81" s="791"/>
      <c r="D81" s="64"/>
      <c r="E81" s="65"/>
      <c r="F81" s="371">
        <v>-1000</v>
      </c>
      <c r="G81" s="341">
        <v>992774</v>
      </c>
      <c r="H81" s="342">
        <v>993057</v>
      </c>
      <c r="I81" s="486">
        <f t="shared" si="12"/>
        <v>-283</v>
      </c>
      <c r="J81" s="486">
        <f t="shared" si="13"/>
        <v>283000</v>
      </c>
      <c r="K81" s="486">
        <f t="shared" si="14"/>
        <v>0.283</v>
      </c>
      <c r="L81" s="341">
        <v>976764</v>
      </c>
      <c r="M81" s="342">
        <v>976766</v>
      </c>
      <c r="N81" s="486">
        <f t="shared" si="15"/>
        <v>-2</v>
      </c>
      <c r="O81" s="486">
        <f t="shared" si="16"/>
        <v>2000</v>
      </c>
      <c r="P81" s="486">
        <f t="shared" si="17"/>
        <v>0.002</v>
      </c>
      <c r="Q81" s="792"/>
    </row>
    <row r="82" spans="1:17" s="465" customFormat="1" ht="15.75" customHeight="1">
      <c r="A82" s="361">
        <v>10</v>
      </c>
      <c r="B82" s="362" t="s">
        <v>131</v>
      </c>
      <c r="C82" s="365">
        <v>5295135</v>
      </c>
      <c r="D82" s="40" t="s">
        <v>12</v>
      </c>
      <c r="E82" s="41" t="s">
        <v>345</v>
      </c>
      <c r="F82" s="371">
        <v>-1000</v>
      </c>
      <c r="G82" s="341">
        <v>989329</v>
      </c>
      <c r="H82" s="342">
        <v>989550</v>
      </c>
      <c r="I82" s="342">
        <f t="shared" si="12"/>
        <v>-221</v>
      </c>
      <c r="J82" s="342">
        <f t="shared" si="13"/>
        <v>221000</v>
      </c>
      <c r="K82" s="342">
        <f t="shared" si="14"/>
        <v>0.221</v>
      </c>
      <c r="L82" s="341">
        <v>995911</v>
      </c>
      <c r="M82" s="342">
        <v>996179</v>
      </c>
      <c r="N82" s="342">
        <f t="shared" si="15"/>
        <v>-268</v>
      </c>
      <c r="O82" s="342">
        <f t="shared" si="16"/>
        <v>268000</v>
      </c>
      <c r="P82" s="342">
        <f t="shared" si="17"/>
        <v>0.268</v>
      </c>
      <c r="Q82" s="520"/>
    </row>
    <row r="83" spans="1:17" s="465" customFormat="1" ht="15.75" customHeight="1">
      <c r="A83" s="361"/>
      <c r="B83" s="364" t="s">
        <v>132</v>
      </c>
      <c r="C83" s="365"/>
      <c r="D83" s="40"/>
      <c r="E83" s="40"/>
      <c r="F83" s="371"/>
      <c r="G83" s="341"/>
      <c r="H83" s="342"/>
      <c r="I83" s="486"/>
      <c r="J83" s="486"/>
      <c r="K83" s="486"/>
      <c r="L83" s="341"/>
      <c r="M83" s="486"/>
      <c r="N83" s="486"/>
      <c r="O83" s="486"/>
      <c r="P83" s="486"/>
      <c r="Q83" s="469"/>
    </row>
    <row r="84" spans="1:17" s="465" customFormat="1" ht="15.75" customHeight="1">
      <c r="A84" s="361">
        <v>11</v>
      </c>
      <c r="B84" s="362" t="s">
        <v>133</v>
      </c>
      <c r="C84" s="365">
        <v>5100229</v>
      </c>
      <c r="D84" s="40" t="s">
        <v>12</v>
      </c>
      <c r="E84" s="41" t="s">
        <v>345</v>
      </c>
      <c r="F84" s="371">
        <v>-1000</v>
      </c>
      <c r="G84" s="341">
        <v>979657</v>
      </c>
      <c r="H84" s="342">
        <v>979691</v>
      </c>
      <c r="I84" s="486">
        <f>G84-H84</f>
        <v>-34</v>
      </c>
      <c r="J84" s="486">
        <f>$F84*I84</f>
        <v>34000</v>
      </c>
      <c r="K84" s="486">
        <f>J84/1000000</f>
        <v>0.034</v>
      </c>
      <c r="L84" s="341">
        <v>965911</v>
      </c>
      <c r="M84" s="342">
        <v>967357</v>
      </c>
      <c r="N84" s="486">
        <f>L84-M84</f>
        <v>-1446</v>
      </c>
      <c r="O84" s="486">
        <f>$F84*N84</f>
        <v>1446000</v>
      </c>
      <c r="P84" s="486">
        <f>O84/1000000</f>
        <v>1.446</v>
      </c>
      <c r="Q84" s="469"/>
    </row>
    <row r="85" spans="1:17" s="465" customFormat="1" ht="15.75" customHeight="1">
      <c r="A85" s="361">
        <v>12</v>
      </c>
      <c r="B85" s="362" t="s">
        <v>134</v>
      </c>
      <c r="C85" s="365">
        <v>4864917</v>
      </c>
      <c r="D85" s="40" t="s">
        <v>12</v>
      </c>
      <c r="E85" s="41" t="s">
        <v>345</v>
      </c>
      <c r="F85" s="371">
        <v>-1000</v>
      </c>
      <c r="G85" s="341">
        <v>959306</v>
      </c>
      <c r="H85" s="277">
        <v>959359</v>
      </c>
      <c r="I85" s="486">
        <f>G85-H85</f>
        <v>-53</v>
      </c>
      <c r="J85" s="486">
        <f>$F85*I85</f>
        <v>53000</v>
      </c>
      <c r="K85" s="486">
        <f>J85/1000000</f>
        <v>0.053</v>
      </c>
      <c r="L85" s="341">
        <v>833426</v>
      </c>
      <c r="M85" s="277">
        <v>833426</v>
      </c>
      <c r="N85" s="486">
        <f>L85-M85</f>
        <v>0</v>
      </c>
      <c r="O85" s="486">
        <f>$F85*N85</f>
        <v>0</v>
      </c>
      <c r="P85" s="486">
        <f>O85/1000000</f>
        <v>0</v>
      </c>
      <c r="Q85" s="469"/>
    </row>
    <row r="86" spans="1:17" s="465" customFormat="1" ht="15.75" customHeight="1">
      <c r="A86" s="361"/>
      <c r="B86" s="363" t="s">
        <v>135</v>
      </c>
      <c r="C86" s="365"/>
      <c r="D86" s="44"/>
      <c r="E86" s="44"/>
      <c r="F86" s="371"/>
      <c r="G86" s="341"/>
      <c r="H86" s="342"/>
      <c r="I86" s="486"/>
      <c r="J86" s="486"/>
      <c r="K86" s="486"/>
      <c r="L86" s="341"/>
      <c r="M86" s="486"/>
      <c r="N86" s="486"/>
      <c r="O86" s="486"/>
      <c r="P86" s="486"/>
      <c r="Q86" s="469"/>
    </row>
    <row r="87" spans="1:17" s="465" customFormat="1" ht="19.5" customHeight="1">
      <c r="A87" s="361">
        <v>13</v>
      </c>
      <c r="B87" s="362" t="s">
        <v>136</v>
      </c>
      <c r="C87" s="365">
        <v>4865053</v>
      </c>
      <c r="D87" s="40" t="s">
        <v>12</v>
      </c>
      <c r="E87" s="41" t="s">
        <v>345</v>
      </c>
      <c r="F87" s="371">
        <v>-1000</v>
      </c>
      <c r="G87" s="341">
        <v>16790</v>
      </c>
      <c r="H87" s="342">
        <v>17595</v>
      </c>
      <c r="I87" s="486">
        <f>G87-H87</f>
        <v>-805</v>
      </c>
      <c r="J87" s="486">
        <f>$F87*I87</f>
        <v>805000</v>
      </c>
      <c r="K87" s="486">
        <f>J87/1000000</f>
        <v>0.805</v>
      </c>
      <c r="L87" s="341">
        <v>33967</v>
      </c>
      <c r="M87" s="342">
        <v>33992</v>
      </c>
      <c r="N87" s="486">
        <f>L87-M87</f>
        <v>-25</v>
      </c>
      <c r="O87" s="486">
        <f>$F87*N87</f>
        <v>25000</v>
      </c>
      <c r="P87" s="486">
        <f>O87/1000000</f>
        <v>0.025</v>
      </c>
      <c r="Q87" s="480"/>
    </row>
    <row r="88" spans="1:17" s="465" customFormat="1" ht="19.5" customHeight="1">
      <c r="A88" s="361">
        <v>14</v>
      </c>
      <c r="B88" s="362" t="s">
        <v>137</v>
      </c>
      <c r="C88" s="365">
        <v>5128445</v>
      </c>
      <c r="D88" s="40" t="s">
        <v>12</v>
      </c>
      <c r="E88" s="41" t="s">
        <v>345</v>
      </c>
      <c r="F88" s="371">
        <v>-1000</v>
      </c>
      <c r="G88" s="341">
        <v>2819</v>
      </c>
      <c r="H88" s="342">
        <v>2999</v>
      </c>
      <c r="I88" s="342">
        <f>G88-H88</f>
        <v>-180</v>
      </c>
      <c r="J88" s="342">
        <f>$F88*I88</f>
        <v>180000</v>
      </c>
      <c r="K88" s="342">
        <f>J88/1000000</f>
        <v>0.18</v>
      </c>
      <c r="L88" s="341">
        <v>102</v>
      </c>
      <c r="M88" s="342">
        <v>109</v>
      </c>
      <c r="N88" s="342">
        <f>L88-M88</f>
        <v>-7</v>
      </c>
      <c r="O88" s="342">
        <f>$F88*N88</f>
        <v>7000</v>
      </c>
      <c r="P88" s="342">
        <f>O88/1000000</f>
        <v>0.007</v>
      </c>
      <c r="Q88" s="480"/>
    </row>
    <row r="89" spans="1:17" s="491" customFormat="1" ht="19.5" customHeight="1">
      <c r="A89" s="492">
        <v>15</v>
      </c>
      <c r="B89" s="497" t="s">
        <v>411</v>
      </c>
      <c r="C89" s="493">
        <v>5295165</v>
      </c>
      <c r="D89" s="498" t="s">
        <v>12</v>
      </c>
      <c r="E89" s="494" t="s">
        <v>345</v>
      </c>
      <c r="F89" s="495">
        <v>-1000</v>
      </c>
      <c r="G89" s="488">
        <v>966843</v>
      </c>
      <c r="H89" s="489">
        <v>966922</v>
      </c>
      <c r="I89" s="489">
        <f>G89-H89</f>
        <v>-79</v>
      </c>
      <c r="J89" s="489">
        <f>$F89*I89</f>
        <v>79000</v>
      </c>
      <c r="K89" s="489">
        <f>J89/1000000</f>
        <v>0.079</v>
      </c>
      <c r="L89" s="488">
        <v>919842</v>
      </c>
      <c r="M89" s="489">
        <v>919859</v>
      </c>
      <c r="N89" s="489">
        <f>L89-M89</f>
        <v>-17</v>
      </c>
      <c r="O89" s="489">
        <f>$F89*N89</f>
        <v>17000</v>
      </c>
      <c r="P89" s="489">
        <f>O89/1000000</f>
        <v>0.017</v>
      </c>
      <c r="Q89" s="754"/>
    </row>
    <row r="90" spans="1:17" s="491" customFormat="1" ht="19.5" customHeight="1">
      <c r="A90" s="492"/>
      <c r="B90" s="497"/>
      <c r="C90" s="493"/>
      <c r="D90" s="498"/>
      <c r="E90" s="494"/>
      <c r="F90" s="495">
        <v>-1000</v>
      </c>
      <c r="G90" s="488">
        <v>969912</v>
      </c>
      <c r="H90" s="489">
        <v>972186</v>
      </c>
      <c r="I90" s="489">
        <f>G90-H90</f>
        <v>-2274</v>
      </c>
      <c r="J90" s="489">
        <f>$F90*I90</f>
        <v>2274000</v>
      </c>
      <c r="K90" s="489">
        <f>J90/1000000</f>
        <v>2.274</v>
      </c>
      <c r="L90" s="488"/>
      <c r="M90" s="489"/>
      <c r="N90" s="489"/>
      <c r="O90" s="489"/>
      <c r="P90" s="489"/>
      <c r="Q90" s="754"/>
    </row>
    <row r="91" spans="1:17" ht="14.25" customHeight="1">
      <c r="A91" s="361"/>
      <c r="B91" s="364" t="s">
        <v>142</v>
      </c>
      <c r="C91" s="365"/>
      <c r="D91" s="40"/>
      <c r="E91" s="40"/>
      <c r="F91" s="371"/>
      <c r="G91" s="392"/>
      <c r="H91" s="342"/>
      <c r="I91" s="342"/>
      <c r="J91" s="342"/>
      <c r="K91" s="342"/>
      <c r="L91" s="392"/>
      <c r="M91" s="342"/>
      <c r="N91" s="342"/>
      <c r="O91" s="342"/>
      <c r="P91" s="342"/>
      <c r="Q91" s="469"/>
    </row>
    <row r="92" spans="1:17" s="465" customFormat="1" ht="15.75" thickBot="1">
      <c r="A92" s="772">
        <v>16</v>
      </c>
      <c r="B92" s="773" t="s">
        <v>143</v>
      </c>
      <c r="C92" s="366">
        <v>4865087</v>
      </c>
      <c r="D92" s="90" t="s">
        <v>12</v>
      </c>
      <c r="E92" s="528" t="s">
        <v>345</v>
      </c>
      <c r="F92" s="366">
        <v>100</v>
      </c>
      <c r="G92" s="104">
        <v>0</v>
      </c>
      <c r="H92" s="468">
        <v>0</v>
      </c>
      <c r="I92" s="468">
        <f>G92-H92</f>
        <v>0</v>
      </c>
      <c r="J92" s="468">
        <f>$F92*I92</f>
        <v>0</v>
      </c>
      <c r="K92" s="468">
        <f>J92/1000000</f>
        <v>0</v>
      </c>
      <c r="L92" s="104">
        <v>0</v>
      </c>
      <c r="M92" s="468">
        <v>0</v>
      </c>
      <c r="N92" s="468">
        <f>L92-M92</f>
        <v>0</v>
      </c>
      <c r="O92" s="468">
        <f>$F92*N92</f>
        <v>0</v>
      </c>
      <c r="P92" s="468">
        <f>O92/1000000</f>
        <v>0</v>
      </c>
      <c r="Q92" s="774"/>
    </row>
    <row r="93" spans="1:17" ht="18.75" thickTop="1">
      <c r="A93" s="465"/>
      <c r="B93" s="303" t="s">
        <v>247</v>
      </c>
      <c r="C93" s="465"/>
      <c r="D93" s="465"/>
      <c r="E93" s="465"/>
      <c r="F93" s="632"/>
      <c r="G93" s="465"/>
      <c r="H93" s="465"/>
      <c r="I93" s="587"/>
      <c r="J93" s="587"/>
      <c r="K93" s="157">
        <f>SUM(K70:K91)</f>
        <v>5.6995000000000005</v>
      </c>
      <c r="L93" s="522"/>
      <c r="M93" s="465"/>
      <c r="N93" s="587"/>
      <c r="O93" s="587"/>
      <c r="P93" s="157">
        <f>SUM(P70:P91)</f>
        <v>3.9664999999999995</v>
      </c>
      <c r="Q93" s="465"/>
    </row>
    <row r="94" spans="2:16" ht="18">
      <c r="B94" s="303"/>
      <c r="F94" s="201"/>
      <c r="I94" s="17"/>
      <c r="J94" s="17"/>
      <c r="K94" s="20"/>
      <c r="L94" s="18"/>
      <c r="N94" s="17"/>
      <c r="O94" s="17"/>
      <c r="P94" s="305"/>
    </row>
    <row r="95" spans="2:16" ht="18">
      <c r="B95" s="303" t="s">
        <v>145</v>
      </c>
      <c r="F95" s="201"/>
      <c r="I95" s="17"/>
      <c r="J95" s="17"/>
      <c r="K95" s="358">
        <f>SUM(K93:K94)</f>
        <v>5.6995000000000005</v>
      </c>
      <c r="L95" s="18"/>
      <c r="N95" s="17"/>
      <c r="O95" s="17"/>
      <c r="P95" s="358">
        <f>SUM(P93:P94)</f>
        <v>3.9664999999999995</v>
      </c>
    </row>
    <row r="96" spans="6:16" ht="15">
      <c r="F96" s="201"/>
      <c r="I96" s="17"/>
      <c r="J96" s="17"/>
      <c r="K96" s="20"/>
      <c r="L96" s="18"/>
      <c r="N96" s="17"/>
      <c r="O96" s="17"/>
      <c r="P96" s="20"/>
    </row>
    <row r="97" spans="6:16" ht="15">
      <c r="F97" s="201"/>
      <c r="I97" s="17"/>
      <c r="J97" s="17"/>
      <c r="K97" s="20"/>
      <c r="L97" s="18"/>
      <c r="N97" s="17"/>
      <c r="O97" s="17"/>
      <c r="P97" s="20"/>
    </row>
    <row r="98" spans="6:18" ht="15">
      <c r="F98" s="201"/>
      <c r="I98" s="17"/>
      <c r="J98" s="17"/>
      <c r="K98" s="20"/>
      <c r="L98" s="18"/>
      <c r="N98" s="17"/>
      <c r="O98" s="17"/>
      <c r="P98" s="20"/>
      <c r="Q98" s="256" t="str">
        <f>NDPL!Q1</f>
        <v>APRIL-2017</v>
      </c>
      <c r="R98" s="256"/>
    </row>
    <row r="99" spans="1:16" ht="18.75" thickBot="1">
      <c r="A99" s="316" t="s">
        <v>246</v>
      </c>
      <c r="F99" s="201"/>
      <c r="G99" s="6"/>
      <c r="H99" s="6"/>
      <c r="I99" s="48" t="s">
        <v>7</v>
      </c>
      <c r="J99" s="18"/>
      <c r="K99" s="18"/>
      <c r="L99" s="18"/>
      <c r="M99" s="18"/>
      <c r="N99" s="48" t="s">
        <v>397</v>
      </c>
      <c r="O99" s="18"/>
      <c r="P99" s="18"/>
    </row>
    <row r="100" spans="1:17" ht="48" customHeight="1" thickBot="1" thickTop="1">
      <c r="A100" s="35" t="s">
        <v>8</v>
      </c>
      <c r="B100" s="32" t="s">
        <v>9</v>
      </c>
      <c r="C100" s="33" t="s">
        <v>1</v>
      </c>
      <c r="D100" s="33" t="s">
        <v>2</v>
      </c>
      <c r="E100" s="33" t="s">
        <v>3</v>
      </c>
      <c r="F100" s="33" t="s">
        <v>10</v>
      </c>
      <c r="G100" s="35" t="str">
        <f>NDPL!G5</f>
        <v>FINAL READING 01/05/2017</v>
      </c>
      <c r="H100" s="33" t="str">
        <f>NDPL!H5</f>
        <v>INTIAL READING 01/04/2017</v>
      </c>
      <c r="I100" s="33" t="s">
        <v>4</v>
      </c>
      <c r="J100" s="33" t="s">
        <v>5</v>
      </c>
      <c r="K100" s="33" t="s">
        <v>6</v>
      </c>
      <c r="L100" s="35" t="str">
        <f>NDPL!G5</f>
        <v>FINAL READING 01/05/2017</v>
      </c>
      <c r="M100" s="33" t="str">
        <f>NDPL!H5</f>
        <v>INTIAL READING 01/04/2017</v>
      </c>
      <c r="N100" s="33" t="s">
        <v>4</v>
      </c>
      <c r="O100" s="33" t="s">
        <v>5</v>
      </c>
      <c r="P100" s="33" t="s">
        <v>6</v>
      </c>
      <c r="Q100" s="34" t="s">
        <v>308</v>
      </c>
    </row>
    <row r="101" spans="1:16" ht="17.25" thickBot="1" thickTop="1">
      <c r="A101" s="5"/>
      <c r="B101" s="43"/>
      <c r="C101" s="4"/>
      <c r="D101" s="4"/>
      <c r="E101" s="4"/>
      <c r="F101" s="330"/>
      <c r="G101" s="4"/>
      <c r="H101" s="4"/>
      <c r="I101" s="4"/>
      <c r="J101" s="4"/>
      <c r="K101" s="4"/>
      <c r="L101" s="19"/>
      <c r="M101" s="4"/>
      <c r="N101" s="4"/>
      <c r="O101" s="4"/>
      <c r="P101" s="4"/>
    </row>
    <row r="102" spans="1:17" ht="15.75" customHeight="1" thickTop="1">
      <c r="A102" s="359"/>
      <c r="B102" s="368" t="s">
        <v>32</v>
      </c>
      <c r="C102" s="369"/>
      <c r="D102" s="83"/>
      <c r="E102" s="91"/>
      <c r="F102" s="331"/>
      <c r="G102" s="31"/>
      <c r="H102" s="24"/>
      <c r="I102" s="25"/>
      <c r="J102" s="25"/>
      <c r="K102" s="25"/>
      <c r="L102" s="23"/>
      <c r="M102" s="24"/>
      <c r="N102" s="25"/>
      <c r="O102" s="25"/>
      <c r="P102" s="25"/>
      <c r="Q102" s="153"/>
    </row>
    <row r="103" spans="1:17" s="465" customFormat="1" ht="15.75" customHeight="1">
      <c r="A103" s="361">
        <v>1</v>
      </c>
      <c r="B103" s="362" t="s">
        <v>33</v>
      </c>
      <c r="C103" s="365">
        <v>4902506</v>
      </c>
      <c r="D103" s="473" t="s">
        <v>12</v>
      </c>
      <c r="E103" s="474" t="s">
        <v>345</v>
      </c>
      <c r="F103" s="371">
        <v>-400</v>
      </c>
      <c r="G103" s="341">
        <v>413</v>
      </c>
      <c r="H103" s="277">
        <v>613</v>
      </c>
      <c r="I103" s="277">
        <f>G103-H103</f>
        <v>-200</v>
      </c>
      <c r="J103" s="277">
        <f>$F103*I103</f>
        <v>80000</v>
      </c>
      <c r="K103" s="277">
        <f>J103/1000000</f>
        <v>0.08</v>
      </c>
      <c r="L103" s="341">
        <v>999020</v>
      </c>
      <c r="M103" s="277">
        <v>999053</v>
      </c>
      <c r="N103" s="277">
        <f>L103-M103</f>
        <v>-33</v>
      </c>
      <c r="O103" s="277">
        <f>$F103*N103</f>
        <v>13200</v>
      </c>
      <c r="P103" s="277">
        <f>O103/1000000</f>
        <v>0.0132</v>
      </c>
      <c r="Q103" s="514"/>
    </row>
    <row r="104" spans="1:17" ht="15.75" customHeight="1">
      <c r="A104" s="361">
        <v>2</v>
      </c>
      <c r="B104" s="362" t="s">
        <v>34</v>
      </c>
      <c r="C104" s="365">
        <v>5128405</v>
      </c>
      <c r="D104" s="40" t="s">
        <v>12</v>
      </c>
      <c r="E104" s="41" t="s">
        <v>345</v>
      </c>
      <c r="F104" s="371">
        <v>-500</v>
      </c>
      <c r="G104" s="341">
        <v>5978</v>
      </c>
      <c r="H104" s="340">
        <v>5957</v>
      </c>
      <c r="I104" s="277">
        <f aca="true" t="shared" si="18" ref="I104:I109">G104-H104</f>
        <v>21</v>
      </c>
      <c r="J104" s="277">
        <f aca="true" t="shared" si="19" ref="J104:J112">$F104*I104</f>
        <v>-10500</v>
      </c>
      <c r="K104" s="277">
        <f aca="true" t="shared" si="20" ref="K104:K112">J104/1000000</f>
        <v>-0.0105</v>
      </c>
      <c r="L104" s="341">
        <v>2316</v>
      </c>
      <c r="M104" s="340">
        <v>2408</v>
      </c>
      <c r="N104" s="340">
        <f aca="true" t="shared" si="21" ref="N104:N109">L104-M104</f>
        <v>-92</v>
      </c>
      <c r="O104" s="340">
        <f aca="true" t="shared" si="22" ref="O104:O112">$F104*N104</f>
        <v>46000</v>
      </c>
      <c r="P104" s="340">
        <f aca="true" t="shared" si="23" ref="P104:P112">O104/1000000</f>
        <v>0.046</v>
      </c>
      <c r="Q104" s="154"/>
    </row>
    <row r="105" spans="1:17" ht="15.75" customHeight="1">
      <c r="A105" s="361"/>
      <c r="B105" s="364" t="s">
        <v>376</v>
      </c>
      <c r="C105" s="365"/>
      <c r="D105" s="40"/>
      <c r="E105" s="41"/>
      <c r="F105" s="371"/>
      <c r="G105" s="393"/>
      <c r="H105" s="389"/>
      <c r="I105" s="389"/>
      <c r="J105" s="389"/>
      <c r="K105" s="389"/>
      <c r="L105" s="341" t="e">
        <v>#N/A</v>
      </c>
      <c r="M105" s="340"/>
      <c r="N105" s="340"/>
      <c r="O105" s="340"/>
      <c r="P105" s="340"/>
      <c r="Q105" s="154"/>
    </row>
    <row r="106" spans="1:17" s="465" customFormat="1" ht="15">
      <c r="A106" s="361">
        <v>3</v>
      </c>
      <c r="B106" s="327" t="s">
        <v>111</v>
      </c>
      <c r="C106" s="365">
        <v>4865136</v>
      </c>
      <c r="D106" s="44" t="s">
        <v>12</v>
      </c>
      <c r="E106" s="41" t="s">
        <v>345</v>
      </c>
      <c r="F106" s="371">
        <v>-200</v>
      </c>
      <c r="G106" s="341">
        <v>54525</v>
      </c>
      <c r="H106" s="342">
        <v>54584</v>
      </c>
      <c r="I106" s="277">
        <f>G106-H106</f>
        <v>-59</v>
      </c>
      <c r="J106" s="277">
        <f t="shared" si="19"/>
        <v>11800</v>
      </c>
      <c r="K106" s="277">
        <f t="shared" si="20"/>
        <v>0.0118</v>
      </c>
      <c r="L106" s="341">
        <v>85457</v>
      </c>
      <c r="M106" s="342">
        <v>85476</v>
      </c>
      <c r="N106" s="342">
        <f>L106-M106</f>
        <v>-19</v>
      </c>
      <c r="O106" s="342">
        <f t="shared" si="22"/>
        <v>3800</v>
      </c>
      <c r="P106" s="342">
        <f t="shared" si="23"/>
        <v>0.0038</v>
      </c>
      <c r="Q106" s="515"/>
    </row>
    <row r="107" spans="1:17" s="465" customFormat="1" ht="15.75" customHeight="1">
      <c r="A107" s="361">
        <v>4</v>
      </c>
      <c r="B107" s="362" t="s">
        <v>112</v>
      </c>
      <c r="C107" s="365">
        <v>4865137</v>
      </c>
      <c r="D107" s="40" t="s">
        <v>12</v>
      </c>
      <c r="E107" s="41" t="s">
        <v>345</v>
      </c>
      <c r="F107" s="371">
        <v>-100</v>
      </c>
      <c r="G107" s="341">
        <v>74206</v>
      </c>
      <c r="H107" s="342">
        <v>73557</v>
      </c>
      <c r="I107" s="277">
        <f t="shared" si="18"/>
        <v>649</v>
      </c>
      <c r="J107" s="277">
        <f t="shared" si="19"/>
        <v>-64900</v>
      </c>
      <c r="K107" s="277">
        <f t="shared" si="20"/>
        <v>-0.0649</v>
      </c>
      <c r="L107" s="341">
        <v>140372</v>
      </c>
      <c r="M107" s="342">
        <v>139869</v>
      </c>
      <c r="N107" s="342">
        <f t="shared" si="21"/>
        <v>503</v>
      </c>
      <c r="O107" s="342">
        <f t="shared" si="22"/>
        <v>-50300</v>
      </c>
      <c r="P107" s="342">
        <f t="shared" si="23"/>
        <v>-0.0503</v>
      </c>
      <c r="Q107" s="469"/>
    </row>
    <row r="108" spans="1:17" s="465" customFormat="1" ht="15">
      <c r="A108" s="361">
        <v>5</v>
      </c>
      <c r="B108" s="362" t="s">
        <v>113</v>
      </c>
      <c r="C108" s="365">
        <v>4865138</v>
      </c>
      <c r="D108" s="40" t="s">
        <v>12</v>
      </c>
      <c r="E108" s="41" t="s">
        <v>345</v>
      </c>
      <c r="F108" s="371">
        <v>-200</v>
      </c>
      <c r="G108" s="341">
        <v>973283</v>
      </c>
      <c r="H108" s="342">
        <v>973423</v>
      </c>
      <c r="I108" s="277">
        <f>G108-H108</f>
        <v>-140</v>
      </c>
      <c r="J108" s="277">
        <f t="shared" si="19"/>
        <v>28000</v>
      </c>
      <c r="K108" s="277">
        <f t="shared" si="20"/>
        <v>0.028</v>
      </c>
      <c r="L108" s="341">
        <v>996650</v>
      </c>
      <c r="M108" s="342">
        <v>996510</v>
      </c>
      <c r="N108" s="342">
        <f>L108-M108</f>
        <v>140</v>
      </c>
      <c r="O108" s="342">
        <f t="shared" si="22"/>
        <v>-28000</v>
      </c>
      <c r="P108" s="342">
        <f t="shared" si="23"/>
        <v>-0.028</v>
      </c>
      <c r="Q108" s="516"/>
    </row>
    <row r="109" spans="1:17" s="465" customFormat="1" ht="15">
      <c r="A109" s="361">
        <v>6</v>
      </c>
      <c r="B109" s="362" t="s">
        <v>114</v>
      </c>
      <c r="C109" s="365">
        <v>5295200</v>
      </c>
      <c r="D109" s="40" t="s">
        <v>12</v>
      </c>
      <c r="E109" s="41" t="s">
        <v>345</v>
      </c>
      <c r="F109" s="371">
        <v>-200</v>
      </c>
      <c r="G109" s="341">
        <v>35068</v>
      </c>
      <c r="H109" s="342">
        <v>34165</v>
      </c>
      <c r="I109" s="277">
        <f t="shared" si="18"/>
        <v>903</v>
      </c>
      <c r="J109" s="277">
        <f t="shared" si="19"/>
        <v>-180600</v>
      </c>
      <c r="K109" s="277">
        <f t="shared" si="20"/>
        <v>-0.1806</v>
      </c>
      <c r="L109" s="341">
        <v>3232</v>
      </c>
      <c r="M109" s="342">
        <v>2586</v>
      </c>
      <c r="N109" s="342">
        <f t="shared" si="21"/>
        <v>646</v>
      </c>
      <c r="O109" s="342">
        <f t="shared" si="22"/>
        <v>-129200</v>
      </c>
      <c r="P109" s="342">
        <f t="shared" si="23"/>
        <v>-0.1292</v>
      </c>
      <c r="Q109" s="753"/>
    </row>
    <row r="110" spans="1:17" s="465" customFormat="1" ht="15">
      <c r="A110" s="361">
        <v>7</v>
      </c>
      <c r="B110" s="362" t="s">
        <v>115</v>
      </c>
      <c r="C110" s="365">
        <v>4865050</v>
      </c>
      <c r="D110" s="40" t="s">
        <v>12</v>
      </c>
      <c r="E110" s="41" t="s">
        <v>345</v>
      </c>
      <c r="F110" s="371">
        <v>-800</v>
      </c>
      <c r="G110" s="341">
        <v>16795</v>
      </c>
      <c r="H110" s="342">
        <v>16631</v>
      </c>
      <c r="I110" s="277">
        <f aca="true" t="shared" si="24" ref="I110:I115">G110-H110</f>
        <v>164</v>
      </c>
      <c r="J110" s="277">
        <f t="shared" si="19"/>
        <v>-131200</v>
      </c>
      <c r="K110" s="277">
        <f t="shared" si="20"/>
        <v>-0.1312</v>
      </c>
      <c r="L110" s="341">
        <v>10739</v>
      </c>
      <c r="M110" s="342">
        <v>10625</v>
      </c>
      <c r="N110" s="342">
        <f aca="true" t="shared" si="25" ref="N110:N115">L110-M110</f>
        <v>114</v>
      </c>
      <c r="O110" s="342">
        <f t="shared" si="22"/>
        <v>-91200</v>
      </c>
      <c r="P110" s="342">
        <f t="shared" si="23"/>
        <v>-0.0912</v>
      </c>
      <c r="Q110" s="480"/>
    </row>
    <row r="111" spans="1:17" s="465" customFormat="1" ht="15.75" customHeight="1">
      <c r="A111" s="361">
        <v>8</v>
      </c>
      <c r="B111" s="362" t="s">
        <v>372</v>
      </c>
      <c r="C111" s="365">
        <v>4864949</v>
      </c>
      <c r="D111" s="40" t="s">
        <v>12</v>
      </c>
      <c r="E111" s="41" t="s">
        <v>345</v>
      </c>
      <c r="F111" s="371">
        <v>-2000</v>
      </c>
      <c r="G111" s="341">
        <v>15047</v>
      </c>
      <c r="H111" s="342">
        <v>14993</v>
      </c>
      <c r="I111" s="277">
        <f t="shared" si="24"/>
        <v>54</v>
      </c>
      <c r="J111" s="277">
        <f t="shared" si="19"/>
        <v>-108000</v>
      </c>
      <c r="K111" s="277">
        <f t="shared" si="20"/>
        <v>-0.108</v>
      </c>
      <c r="L111" s="341">
        <v>3840</v>
      </c>
      <c r="M111" s="342">
        <v>3810</v>
      </c>
      <c r="N111" s="342">
        <f t="shared" si="25"/>
        <v>30</v>
      </c>
      <c r="O111" s="342">
        <f t="shared" si="22"/>
        <v>-60000</v>
      </c>
      <c r="P111" s="342">
        <f t="shared" si="23"/>
        <v>-0.06</v>
      </c>
      <c r="Q111" s="515"/>
    </row>
    <row r="112" spans="1:17" s="465" customFormat="1" ht="15.75" customHeight="1">
      <c r="A112" s="361">
        <v>9</v>
      </c>
      <c r="B112" s="362" t="s">
        <v>394</v>
      </c>
      <c r="C112" s="365">
        <v>5128434</v>
      </c>
      <c r="D112" s="40" t="s">
        <v>12</v>
      </c>
      <c r="E112" s="41" t="s">
        <v>345</v>
      </c>
      <c r="F112" s="371">
        <v>-800</v>
      </c>
      <c r="G112" s="341">
        <v>974733</v>
      </c>
      <c r="H112" s="342">
        <v>975116</v>
      </c>
      <c r="I112" s="277">
        <f t="shared" si="24"/>
        <v>-383</v>
      </c>
      <c r="J112" s="277">
        <f t="shared" si="19"/>
        <v>306400</v>
      </c>
      <c r="K112" s="277">
        <f t="shared" si="20"/>
        <v>0.3064</v>
      </c>
      <c r="L112" s="341">
        <v>988027</v>
      </c>
      <c r="M112" s="342">
        <v>988080</v>
      </c>
      <c r="N112" s="342">
        <f t="shared" si="25"/>
        <v>-53</v>
      </c>
      <c r="O112" s="342">
        <f t="shared" si="22"/>
        <v>42400</v>
      </c>
      <c r="P112" s="342">
        <f t="shared" si="23"/>
        <v>0.0424</v>
      </c>
      <c r="Q112" s="469"/>
    </row>
    <row r="113" spans="1:17" s="465" customFormat="1" ht="15.75" customHeight="1">
      <c r="A113" s="361">
        <v>10</v>
      </c>
      <c r="B113" s="362" t="s">
        <v>393</v>
      </c>
      <c r="C113" s="365">
        <v>4864998</v>
      </c>
      <c r="D113" s="40" t="s">
        <v>12</v>
      </c>
      <c r="E113" s="41" t="s">
        <v>345</v>
      </c>
      <c r="F113" s="371">
        <v>-800</v>
      </c>
      <c r="G113" s="341">
        <v>985205</v>
      </c>
      <c r="H113" s="342">
        <v>985907</v>
      </c>
      <c r="I113" s="277">
        <f>G113-H113</f>
        <v>-702</v>
      </c>
      <c r="J113" s="277">
        <f>$F113*I113</f>
        <v>561600</v>
      </c>
      <c r="K113" s="277">
        <f>J113/1000000</f>
        <v>0.5616</v>
      </c>
      <c r="L113" s="341">
        <v>992983</v>
      </c>
      <c r="M113" s="342">
        <v>993141</v>
      </c>
      <c r="N113" s="342">
        <f>L113-M113</f>
        <v>-158</v>
      </c>
      <c r="O113" s="342">
        <f>$F113*N113</f>
        <v>126400</v>
      </c>
      <c r="P113" s="342">
        <f>O113/1000000</f>
        <v>0.1264</v>
      </c>
      <c r="Q113" s="469"/>
    </row>
    <row r="114" spans="1:17" s="465" customFormat="1" ht="15.75" customHeight="1">
      <c r="A114" s="361">
        <v>11</v>
      </c>
      <c r="B114" s="362" t="s">
        <v>387</v>
      </c>
      <c r="C114" s="365">
        <v>4864993</v>
      </c>
      <c r="D114" s="169" t="s">
        <v>12</v>
      </c>
      <c r="E114" s="259" t="s">
        <v>345</v>
      </c>
      <c r="F114" s="371">
        <v>-800</v>
      </c>
      <c r="G114" s="341">
        <v>991387</v>
      </c>
      <c r="H114" s="342">
        <v>991912</v>
      </c>
      <c r="I114" s="277">
        <f>G114-H114</f>
        <v>-525</v>
      </c>
      <c r="J114" s="277">
        <f>$F114*I114</f>
        <v>420000</v>
      </c>
      <c r="K114" s="277">
        <f>J114/1000000</f>
        <v>0.42</v>
      </c>
      <c r="L114" s="341">
        <v>997203</v>
      </c>
      <c r="M114" s="342">
        <v>997298</v>
      </c>
      <c r="N114" s="342">
        <f>L114-M114</f>
        <v>-95</v>
      </c>
      <c r="O114" s="342">
        <f>$F114*N114</f>
        <v>76000</v>
      </c>
      <c r="P114" s="342">
        <f>O114/1000000</f>
        <v>0.076</v>
      </c>
      <c r="Q114" s="470"/>
    </row>
    <row r="115" spans="1:17" s="465" customFormat="1" ht="15.75" customHeight="1">
      <c r="A115" s="361">
        <v>12</v>
      </c>
      <c r="B115" s="362" t="s">
        <v>430</v>
      </c>
      <c r="C115" s="365">
        <v>5128447</v>
      </c>
      <c r="D115" s="169" t="s">
        <v>12</v>
      </c>
      <c r="E115" s="259" t="s">
        <v>345</v>
      </c>
      <c r="F115" s="371">
        <v>-800</v>
      </c>
      <c r="G115" s="341">
        <v>980145</v>
      </c>
      <c r="H115" s="342">
        <v>980430</v>
      </c>
      <c r="I115" s="277">
        <f t="shared" si="24"/>
        <v>-285</v>
      </c>
      <c r="J115" s="277">
        <f>$F115*I115</f>
        <v>228000</v>
      </c>
      <c r="K115" s="277">
        <f>J115/1000000</f>
        <v>0.228</v>
      </c>
      <c r="L115" s="341">
        <v>993995</v>
      </c>
      <c r="M115" s="342">
        <v>993924</v>
      </c>
      <c r="N115" s="342">
        <f t="shared" si="25"/>
        <v>71</v>
      </c>
      <c r="O115" s="342">
        <f>$F115*N115</f>
        <v>-56800</v>
      </c>
      <c r="P115" s="342">
        <f>O115/1000000</f>
        <v>-0.0568</v>
      </c>
      <c r="Q115" s="517"/>
    </row>
    <row r="116" spans="1:17" s="465" customFormat="1" ht="15.75" customHeight="1">
      <c r="A116" s="361"/>
      <c r="B116" s="363" t="s">
        <v>377</v>
      </c>
      <c r="C116" s="365"/>
      <c r="D116" s="44"/>
      <c r="E116" s="44"/>
      <c r="F116" s="371"/>
      <c r="G116" s="393"/>
      <c r="H116" s="277"/>
      <c r="I116" s="277"/>
      <c r="J116" s="277"/>
      <c r="K116" s="277"/>
      <c r="L116" s="341"/>
      <c r="M116" s="342"/>
      <c r="N116" s="342"/>
      <c r="O116" s="342"/>
      <c r="P116" s="342"/>
      <c r="Q116" s="469"/>
    </row>
    <row r="117" spans="1:17" s="465" customFormat="1" ht="15.75" customHeight="1">
      <c r="A117" s="361">
        <v>13</v>
      </c>
      <c r="B117" s="362" t="s">
        <v>116</v>
      </c>
      <c r="C117" s="365">
        <v>4864951</v>
      </c>
      <c r="D117" s="40" t="s">
        <v>12</v>
      </c>
      <c r="E117" s="41" t="s">
        <v>345</v>
      </c>
      <c r="F117" s="371">
        <v>-1000</v>
      </c>
      <c r="G117" s="341">
        <v>979933</v>
      </c>
      <c r="H117" s="342">
        <v>980263</v>
      </c>
      <c r="I117" s="277">
        <f>G117-H117</f>
        <v>-330</v>
      </c>
      <c r="J117" s="277">
        <f>$F117*I117</f>
        <v>330000</v>
      </c>
      <c r="K117" s="277">
        <f>J117/1000000</f>
        <v>0.33</v>
      </c>
      <c r="L117" s="341">
        <v>34026</v>
      </c>
      <c r="M117" s="342">
        <v>34218</v>
      </c>
      <c r="N117" s="342">
        <f>L117-M117</f>
        <v>-192</v>
      </c>
      <c r="O117" s="342">
        <f>$F117*N117</f>
        <v>192000</v>
      </c>
      <c r="P117" s="342">
        <f>O117/1000000</f>
        <v>0.192</v>
      </c>
      <c r="Q117" s="469"/>
    </row>
    <row r="118" spans="1:17" s="465" customFormat="1" ht="15.75" customHeight="1">
      <c r="A118" s="361">
        <v>14</v>
      </c>
      <c r="B118" s="362" t="s">
        <v>117</v>
      </c>
      <c r="C118" s="365">
        <v>4865016</v>
      </c>
      <c r="D118" s="40" t="s">
        <v>12</v>
      </c>
      <c r="E118" s="41" t="s">
        <v>345</v>
      </c>
      <c r="F118" s="371">
        <v>-2000</v>
      </c>
      <c r="G118" s="341">
        <v>7</v>
      </c>
      <c r="H118" s="342">
        <v>7</v>
      </c>
      <c r="I118" s="277">
        <f>G118-H118</f>
        <v>0</v>
      </c>
      <c r="J118" s="277">
        <f>$F118*I118</f>
        <v>0</v>
      </c>
      <c r="K118" s="277">
        <f>J118/1000000</f>
        <v>0</v>
      </c>
      <c r="L118" s="341">
        <v>999722</v>
      </c>
      <c r="M118" s="342">
        <v>999722</v>
      </c>
      <c r="N118" s="342">
        <f>L118-M118</f>
        <v>0</v>
      </c>
      <c r="O118" s="342">
        <f>$F118*N118</f>
        <v>0</v>
      </c>
      <c r="P118" s="342">
        <f>O118/1000000</f>
        <v>0</v>
      </c>
      <c r="Q118" s="481"/>
    </row>
    <row r="119" spans="1:17" ht="15.75" customHeight="1">
      <c r="A119" s="361"/>
      <c r="B119" s="364" t="s">
        <v>118</v>
      </c>
      <c r="C119" s="365"/>
      <c r="D119" s="40"/>
      <c r="E119" s="40"/>
      <c r="F119" s="371"/>
      <c r="G119" s="393"/>
      <c r="H119" s="389"/>
      <c r="I119" s="389"/>
      <c r="J119" s="389"/>
      <c r="K119" s="389"/>
      <c r="L119" s="339"/>
      <c r="M119" s="340"/>
      <c r="N119" s="340"/>
      <c r="O119" s="340"/>
      <c r="P119" s="340"/>
      <c r="Q119" s="154"/>
    </row>
    <row r="120" spans="1:17" s="465" customFormat="1" ht="15.75" customHeight="1">
      <c r="A120" s="361">
        <v>15</v>
      </c>
      <c r="B120" s="327" t="s">
        <v>44</v>
      </c>
      <c r="C120" s="365">
        <v>4864843</v>
      </c>
      <c r="D120" s="44" t="s">
        <v>12</v>
      </c>
      <c r="E120" s="41" t="s">
        <v>345</v>
      </c>
      <c r="F120" s="371">
        <v>-1000</v>
      </c>
      <c r="G120" s="341">
        <v>1965</v>
      </c>
      <c r="H120" s="277">
        <v>1940</v>
      </c>
      <c r="I120" s="277">
        <f>G120-H120</f>
        <v>25</v>
      </c>
      <c r="J120" s="277">
        <f>$F120*I120</f>
        <v>-25000</v>
      </c>
      <c r="K120" s="277">
        <f>J120/1000000</f>
        <v>-0.025</v>
      </c>
      <c r="L120" s="341">
        <v>27262</v>
      </c>
      <c r="M120" s="277">
        <v>27183</v>
      </c>
      <c r="N120" s="342">
        <f>L120-M120</f>
        <v>79</v>
      </c>
      <c r="O120" s="342">
        <f>$F120*N120</f>
        <v>-79000</v>
      </c>
      <c r="P120" s="342">
        <f>O120/1000000</f>
        <v>-0.079</v>
      </c>
      <c r="Q120" s="469"/>
    </row>
    <row r="121" spans="1:17" s="465" customFormat="1" ht="15.75" customHeight="1">
      <c r="A121" s="361">
        <v>16</v>
      </c>
      <c r="B121" s="362" t="s">
        <v>45</v>
      </c>
      <c r="C121" s="365">
        <v>5295123</v>
      </c>
      <c r="D121" s="40" t="s">
        <v>12</v>
      </c>
      <c r="E121" s="41" t="s">
        <v>345</v>
      </c>
      <c r="F121" s="371">
        <v>-100</v>
      </c>
      <c r="G121" s="341">
        <v>3615</v>
      </c>
      <c r="H121" s="277">
        <v>3478</v>
      </c>
      <c r="I121" s="342">
        <f>G121-H121</f>
        <v>137</v>
      </c>
      <c r="J121" s="342">
        <f>$F121*I121</f>
        <v>-13700</v>
      </c>
      <c r="K121" s="342">
        <f>J121/1000000</f>
        <v>-0.0137</v>
      </c>
      <c r="L121" s="341">
        <v>23960</v>
      </c>
      <c r="M121" s="277">
        <v>24208</v>
      </c>
      <c r="N121" s="342">
        <f>L121-M121</f>
        <v>-248</v>
      </c>
      <c r="O121" s="342">
        <f>$F121*N121</f>
        <v>24800</v>
      </c>
      <c r="P121" s="342">
        <f>O121/1000000</f>
        <v>0.0248</v>
      </c>
      <c r="Q121" s="469"/>
    </row>
    <row r="122" spans="1:17" ht="15.75" customHeight="1">
      <c r="A122" s="361"/>
      <c r="B122" s="364" t="s">
        <v>46</v>
      </c>
      <c r="C122" s="365"/>
      <c r="D122" s="40"/>
      <c r="E122" s="40"/>
      <c r="F122" s="371"/>
      <c r="G122" s="393"/>
      <c r="H122" s="389"/>
      <c r="I122" s="389"/>
      <c r="J122" s="389"/>
      <c r="K122" s="389"/>
      <c r="L122" s="339"/>
      <c r="M122" s="340"/>
      <c r="N122" s="340"/>
      <c r="O122" s="340"/>
      <c r="P122" s="340"/>
      <c r="Q122" s="154"/>
    </row>
    <row r="123" spans="1:17" s="465" customFormat="1" ht="15.75" customHeight="1">
      <c r="A123" s="361">
        <v>17</v>
      </c>
      <c r="B123" s="362" t="s">
        <v>83</v>
      </c>
      <c r="C123" s="365">
        <v>4865169</v>
      </c>
      <c r="D123" s="40" t="s">
        <v>12</v>
      </c>
      <c r="E123" s="41" t="s">
        <v>345</v>
      </c>
      <c r="F123" s="371">
        <v>-1000</v>
      </c>
      <c r="G123" s="341">
        <v>1360</v>
      </c>
      <c r="H123" s="342">
        <v>1360</v>
      </c>
      <c r="I123" s="277">
        <f>G123-H123</f>
        <v>0</v>
      </c>
      <c r="J123" s="277">
        <f>$F123*I123</f>
        <v>0</v>
      </c>
      <c r="K123" s="277">
        <f>J123/1000000</f>
        <v>0</v>
      </c>
      <c r="L123" s="341">
        <v>61309</v>
      </c>
      <c r="M123" s="342">
        <v>61309</v>
      </c>
      <c r="N123" s="342">
        <f>L123-M123</f>
        <v>0</v>
      </c>
      <c r="O123" s="342">
        <f>$F123*N123</f>
        <v>0</v>
      </c>
      <c r="P123" s="342">
        <f>O123/1000000</f>
        <v>0</v>
      </c>
      <c r="Q123" s="469"/>
    </row>
    <row r="124" spans="1:17" ht="15.75" customHeight="1">
      <c r="A124" s="361"/>
      <c r="B124" s="363" t="s">
        <v>50</v>
      </c>
      <c r="C124" s="349"/>
      <c r="D124" s="44"/>
      <c r="E124" s="44"/>
      <c r="F124" s="371"/>
      <c r="G124" s="393"/>
      <c r="H124" s="394"/>
      <c r="I124" s="394"/>
      <c r="J124" s="394"/>
      <c r="K124" s="389"/>
      <c r="L124" s="341"/>
      <c r="M124" s="391"/>
      <c r="N124" s="391"/>
      <c r="O124" s="391"/>
      <c r="P124" s="340"/>
      <c r="Q124" s="190"/>
    </row>
    <row r="125" spans="1:17" ht="15.75" customHeight="1">
      <c r="A125" s="361"/>
      <c r="B125" s="363" t="s">
        <v>51</v>
      </c>
      <c r="C125" s="349"/>
      <c r="D125" s="44"/>
      <c r="E125" s="44"/>
      <c r="F125" s="371"/>
      <c r="G125" s="393"/>
      <c r="H125" s="394"/>
      <c r="I125" s="394"/>
      <c r="J125" s="394"/>
      <c r="K125" s="389"/>
      <c r="L125" s="341"/>
      <c r="M125" s="391"/>
      <c r="N125" s="391"/>
      <c r="O125" s="391"/>
      <c r="P125" s="340"/>
      <c r="Q125" s="190"/>
    </row>
    <row r="126" spans="1:17" ht="15.75" customHeight="1">
      <c r="A126" s="367"/>
      <c r="B126" s="370" t="s">
        <v>64</v>
      </c>
      <c r="C126" s="365"/>
      <c r="D126" s="44"/>
      <c r="E126" s="44"/>
      <c r="F126" s="371"/>
      <c r="G126" s="393"/>
      <c r="H126" s="389"/>
      <c r="I126" s="389"/>
      <c r="J126" s="389"/>
      <c r="K126" s="389"/>
      <c r="L126" s="341"/>
      <c r="M126" s="340"/>
      <c r="N126" s="340"/>
      <c r="O126" s="340"/>
      <c r="P126" s="340"/>
      <c r="Q126" s="190"/>
    </row>
    <row r="127" spans="1:17" s="465" customFormat="1" ht="24" customHeight="1">
      <c r="A127" s="361">
        <v>18</v>
      </c>
      <c r="B127" s="530" t="s">
        <v>65</v>
      </c>
      <c r="C127" s="365">
        <v>4865091</v>
      </c>
      <c r="D127" s="40" t="s">
        <v>12</v>
      </c>
      <c r="E127" s="41" t="s">
        <v>345</v>
      </c>
      <c r="F127" s="371">
        <v>-500</v>
      </c>
      <c r="G127" s="341">
        <v>5626</v>
      </c>
      <c r="H127" s="342">
        <v>5626</v>
      </c>
      <c r="I127" s="277">
        <f>G127-H127</f>
        <v>0</v>
      </c>
      <c r="J127" s="277">
        <f>$F127*I127</f>
        <v>0</v>
      </c>
      <c r="K127" s="277">
        <f>J127/1000000</f>
        <v>0</v>
      </c>
      <c r="L127" s="341">
        <v>34783</v>
      </c>
      <c r="M127" s="342">
        <v>34539</v>
      </c>
      <c r="N127" s="342">
        <f>L127-M127</f>
        <v>244</v>
      </c>
      <c r="O127" s="342">
        <f>$F127*N127</f>
        <v>-122000</v>
      </c>
      <c r="P127" s="342">
        <f>O127/1000000</f>
        <v>-0.122</v>
      </c>
      <c r="Q127" s="515"/>
    </row>
    <row r="128" spans="1:17" s="465" customFormat="1" ht="15.75" customHeight="1">
      <c r="A128" s="361">
        <v>19</v>
      </c>
      <c r="B128" s="530" t="s">
        <v>66</v>
      </c>
      <c r="C128" s="365">
        <v>4902579</v>
      </c>
      <c r="D128" s="40" t="s">
        <v>12</v>
      </c>
      <c r="E128" s="41" t="s">
        <v>345</v>
      </c>
      <c r="F128" s="371">
        <v>-500</v>
      </c>
      <c r="G128" s="341">
        <v>999934</v>
      </c>
      <c r="H128" s="342">
        <v>999934</v>
      </c>
      <c r="I128" s="277">
        <f>G128-H128</f>
        <v>0</v>
      </c>
      <c r="J128" s="277">
        <f>$F128*I128</f>
        <v>0</v>
      </c>
      <c r="K128" s="277">
        <f>J128/1000000</f>
        <v>0</v>
      </c>
      <c r="L128" s="341">
        <v>466</v>
      </c>
      <c r="M128" s="342">
        <v>476</v>
      </c>
      <c r="N128" s="342">
        <f>L128-M128</f>
        <v>-10</v>
      </c>
      <c r="O128" s="342">
        <f>$F128*N128</f>
        <v>5000</v>
      </c>
      <c r="P128" s="342">
        <f>O128/1000000</f>
        <v>0.005</v>
      </c>
      <c r="Q128" s="469"/>
    </row>
    <row r="129" spans="1:17" s="465" customFormat="1" ht="15.75" customHeight="1">
      <c r="A129" s="361">
        <v>20</v>
      </c>
      <c r="B129" s="530" t="s">
        <v>67</v>
      </c>
      <c r="C129" s="365">
        <v>4902585</v>
      </c>
      <c r="D129" s="40" t="s">
        <v>12</v>
      </c>
      <c r="E129" s="41" t="s">
        <v>345</v>
      </c>
      <c r="F129" s="371">
        <v>-666.67</v>
      </c>
      <c r="G129" s="341">
        <v>329</v>
      </c>
      <c r="H129" s="342">
        <v>321</v>
      </c>
      <c r="I129" s="277">
        <f>G129-H129</f>
        <v>8</v>
      </c>
      <c r="J129" s="277">
        <f>$F129*I129</f>
        <v>-5333.36</v>
      </c>
      <c r="K129" s="277">
        <f>J129/1000000</f>
        <v>-0.00533336</v>
      </c>
      <c r="L129" s="341">
        <v>112</v>
      </c>
      <c r="M129" s="342">
        <v>108</v>
      </c>
      <c r="N129" s="342">
        <f>L129-M129</f>
        <v>4</v>
      </c>
      <c r="O129" s="342">
        <f>$F129*N129</f>
        <v>-2666.68</v>
      </c>
      <c r="P129" s="342">
        <f>O129/1000000</f>
        <v>-0.00266668</v>
      </c>
      <c r="Q129" s="469"/>
    </row>
    <row r="130" spans="1:17" s="465" customFormat="1" ht="15.75" customHeight="1">
      <c r="A130" s="361">
        <v>21</v>
      </c>
      <c r="B130" s="530" t="s">
        <v>68</v>
      </c>
      <c r="C130" s="365">
        <v>4865072</v>
      </c>
      <c r="D130" s="40" t="s">
        <v>12</v>
      </c>
      <c r="E130" s="41" t="s">
        <v>345</v>
      </c>
      <c r="F130" s="760">
        <v>-666.666666666667</v>
      </c>
      <c r="G130" s="341">
        <v>2967</v>
      </c>
      <c r="H130" s="342">
        <v>2919</v>
      </c>
      <c r="I130" s="277">
        <f>G130-H130</f>
        <v>48</v>
      </c>
      <c r="J130" s="277">
        <f>$F130*I130</f>
        <v>-32000.000000000015</v>
      </c>
      <c r="K130" s="277">
        <f>J130/1000000</f>
        <v>-0.032000000000000015</v>
      </c>
      <c r="L130" s="341">
        <v>1360</v>
      </c>
      <c r="M130" s="342">
        <v>1338</v>
      </c>
      <c r="N130" s="342">
        <f>L130-M130</f>
        <v>22</v>
      </c>
      <c r="O130" s="342">
        <f>$F130*N130</f>
        <v>-14666.666666666673</v>
      </c>
      <c r="P130" s="342">
        <f>O130/1000000</f>
        <v>-0.014666666666666673</v>
      </c>
      <c r="Q130" s="469"/>
    </row>
    <row r="131" spans="1:17" s="465" customFormat="1" ht="15.75" customHeight="1">
      <c r="A131" s="361"/>
      <c r="B131" s="370" t="s">
        <v>32</v>
      </c>
      <c r="C131" s="365"/>
      <c r="D131" s="44"/>
      <c r="E131" s="44"/>
      <c r="F131" s="371"/>
      <c r="G131" s="393"/>
      <c r="H131" s="277"/>
      <c r="I131" s="277"/>
      <c r="J131" s="277"/>
      <c r="K131" s="277"/>
      <c r="L131" s="341"/>
      <c r="M131" s="342"/>
      <c r="N131" s="342"/>
      <c r="O131" s="342"/>
      <c r="P131" s="342"/>
      <c r="Q131" s="469"/>
    </row>
    <row r="132" spans="1:17" s="465" customFormat="1" ht="15.75" customHeight="1">
      <c r="A132" s="361">
        <v>22</v>
      </c>
      <c r="B132" s="761" t="s">
        <v>69</v>
      </c>
      <c r="C132" s="365">
        <v>4864797</v>
      </c>
      <c r="D132" s="40" t="s">
        <v>12</v>
      </c>
      <c r="E132" s="41" t="s">
        <v>345</v>
      </c>
      <c r="F132" s="371">
        <v>-100</v>
      </c>
      <c r="G132" s="341">
        <v>3352</v>
      </c>
      <c r="H132" s="342">
        <v>1625</v>
      </c>
      <c r="I132" s="277">
        <f>G132-H132</f>
        <v>1727</v>
      </c>
      <c r="J132" s="277">
        <f>$F132*I132</f>
        <v>-172700</v>
      </c>
      <c r="K132" s="277">
        <f>J132/1000000</f>
        <v>-0.1727</v>
      </c>
      <c r="L132" s="341">
        <v>147</v>
      </c>
      <c r="M132" s="342">
        <v>0</v>
      </c>
      <c r="N132" s="342">
        <f>L132-M132</f>
        <v>147</v>
      </c>
      <c r="O132" s="342">
        <f>$F132*N132</f>
        <v>-14700</v>
      </c>
      <c r="P132" s="342">
        <f>O132/1000000</f>
        <v>-0.0147</v>
      </c>
      <c r="Q132" s="469" t="s">
        <v>453</v>
      </c>
    </row>
    <row r="133" spans="1:17" s="465" customFormat="1" ht="15.75" customHeight="1">
      <c r="A133" s="361">
        <v>23</v>
      </c>
      <c r="B133" s="761" t="s">
        <v>141</v>
      </c>
      <c r="C133" s="365">
        <v>4865086</v>
      </c>
      <c r="D133" s="40" t="s">
        <v>12</v>
      </c>
      <c r="E133" s="41" t="s">
        <v>345</v>
      </c>
      <c r="F133" s="371">
        <v>-100</v>
      </c>
      <c r="G133" s="341">
        <v>24865</v>
      </c>
      <c r="H133" s="342">
        <v>24802</v>
      </c>
      <c r="I133" s="277">
        <f>G133-H133</f>
        <v>63</v>
      </c>
      <c r="J133" s="277">
        <f>$F133*I133</f>
        <v>-6300</v>
      </c>
      <c r="K133" s="277">
        <f>J133/1000000</f>
        <v>-0.0063</v>
      </c>
      <c r="L133" s="341">
        <v>51093</v>
      </c>
      <c r="M133" s="342">
        <v>51066</v>
      </c>
      <c r="N133" s="342">
        <f>L133-M133</f>
        <v>27</v>
      </c>
      <c r="O133" s="342">
        <f>$F133*N133</f>
        <v>-2700</v>
      </c>
      <c r="P133" s="342">
        <f>O133/1000000</f>
        <v>-0.0027</v>
      </c>
      <c r="Q133" s="469"/>
    </row>
    <row r="134" spans="1:17" s="465" customFormat="1" ht="15.75" customHeight="1">
      <c r="A134" s="361"/>
      <c r="B134" s="364" t="s">
        <v>70</v>
      </c>
      <c r="C134" s="365"/>
      <c r="D134" s="40"/>
      <c r="E134" s="40"/>
      <c r="F134" s="371"/>
      <c r="G134" s="393"/>
      <c r="H134" s="277"/>
      <c r="I134" s="277"/>
      <c r="J134" s="277"/>
      <c r="K134" s="277"/>
      <c r="L134" s="341"/>
      <c r="M134" s="342"/>
      <c r="N134" s="342"/>
      <c r="O134" s="342"/>
      <c r="P134" s="342"/>
      <c r="Q134" s="469"/>
    </row>
    <row r="135" spans="1:17" s="465" customFormat="1" ht="14.25" customHeight="1">
      <c r="A135" s="361">
        <v>24</v>
      </c>
      <c r="B135" s="362" t="s">
        <v>63</v>
      </c>
      <c r="C135" s="365">
        <v>4902568</v>
      </c>
      <c r="D135" s="40" t="s">
        <v>12</v>
      </c>
      <c r="E135" s="41" t="s">
        <v>345</v>
      </c>
      <c r="F135" s="371">
        <v>-100</v>
      </c>
      <c r="G135" s="341">
        <v>997603</v>
      </c>
      <c r="H135" s="342">
        <v>997680</v>
      </c>
      <c r="I135" s="277">
        <f aca="true" t="shared" si="26" ref="I135:I140">G135-H135</f>
        <v>-77</v>
      </c>
      <c r="J135" s="277">
        <f aca="true" t="shared" si="27" ref="J135:J140">$F135*I135</f>
        <v>7700</v>
      </c>
      <c r="K135" s="277">
        <f aca="true" t="shared" si="28" ref="K135:K140">J135/1000000</f>
        <v>0.0077</v>
      </c>
      <c r="L135" s="341">
        <v>1523</v>
      </c>
      <c r="M135" s="342">
        <v>1239</v>
      </c>
      <c r="N135" s="342">
        <f aca="true" t="shared" si="29" ref="N135:N140">L135-M135</f>
        <v>284</v>
      </c>
      <c r="O135" s="342">
        <f aca="true" t="shared" si="30" ref="O135:O140">$F135*N135</f>
        <v>-28400</v>
      </c>
      <c r="P135" s="342">
        <f aca="true" t="shared" si="31" ref="P135:P140">O135/1000000</f>
        <v>-0.0284</v>
      </c>
      <c r="Q135" s="469"/>
    </row>
    <row r="136" spans="1:17" s="465" customFormat="1" ht="15.75" customHeight="1">
      <c r="A136" s="361">
        <v>25</v>
      </c>
      <c r="B136" s="362" t="s">
        <v>71</v>
      </c>
      <c r="C136" s="365">
        <v>4902549</v>
      </c>
      <c r="D136" s="40" t="s">
        <v>12</v>
      </c>
      <c r="E136" s="41" t="s">
        <v>345</v>
      </c>
      <c r="F136" s="371">
        <v>-100</v>
      </c>
      <c r="G136" s="341">
        <v>999751</v>
      </c>
      <c r="H136" s="342">
        <v>999751</v>
      </c>
      <c r="I136" s="277">
        <f t="shared" si="26"/>
        <v>0</v>
      </c>
      <c r="J136" s="277">
        <f t="shared" si="27"/>
        <v>0</v>
      </c>
      <c r="K136" s="277">
        <f t="shared" si="28"/>
        <v>0</v>
      </c>
      <c r="L136" s="341">
        <v>999998</v>
      </c>
      <c r="M136" s="342">
        <v>999998</v>
      </c>
      <c r="N136" s="342">
        <f t="shared" si="29"/>
        <v>0</v>
      </c>
      <c r="O136" s="342">
        <f t="shared" si="30"/>
        <v>0</v>
      </c>
      <c r="P136" s="342">
        <f t="shared" si="31"/>
        <v>0</v>
      </c>
      <c r="Q136" s="481"/>
    </row>
    <row r="137" spans="1:17" s="465" customFormat="1" ht="15.75" customHeight="1">
      <c r="A137" s="361">
        <v>26</v>
      </c>
      <c r="B137" s="362" t="s">
        <v>84</v>
      </c>
      <c r="C137" s="365">
        <v>4902537</v>
      </c>
      <c r="D137" s="40" t="s">
        <v>12</v>
      </c>
      <c r="E137" s="41" t="s">
        <v>345</v>
      </c>
      <c r="F137" s="371">
        <v>-100</v>
      </c>
      <c r="G137" s="341">
        <v>24006</v>
      </c>
      <c r="H137" s="342">
        <v>23895</v>
      </c>
      <c r="I137" s="277">
        <f t="shared" si="26"/>
        <v>111</v>
      </c>
      <c r="J137" s="277">
        <f t="shared" si="27"/>
        <v>-11100</v>
      </c>
      <c r="K137" s="277">
        <f t="shared" si="28"/>
        <v>-0.0111</v>
      </c>
      <c r="L137" s="341">
        <v>57916</v>
      </c>
      <c r="M137" s="342">
        <v>57731</v>
      </c>
      <c r="N137" s="342">
        <f t="shared" si="29"/>
        <v>185</v>
      </c>
      <c r="O137" s="342">
        <f t="shared" si="30"/>
        <v>-18500</v>
      </c>
      <c r="P137" s="342">
        <f t="shared" si="31"/>
        <v>-0.0185</v>
      </c>
      <c r="Q137" s="469"/>
    </row>
    <row r="138" spans="1:17" s="465" customFormat="1" ht="15.75" customHeight="1">
      <c r="A138" s="361">
        <v>27</v>
      </c>
      <c r="B138" s="362" t="s">
        <v>72</v>
      </c>
      <c r="C138" s="365">
        <v>4902578</v>
      </c>
      <c r="D138" s="40" t="s">
        <v>12</v>
      </c>
      <c r="E138" s="41" t="s">
        <v>345</v>
      </c>
      <c r="F138" s="371">
        <v>-100</v>
      </c>
      <c r="G138" s="341">
        <v>0</v>
      </c>
      <c r="H138" s="342">
        <v>0</v>
      </c>
      <c r="I138" s="277">
        <f t="shared" si="26"/>
        <v>0</v>
      </c>
      <c r="J138" s="277">
        <f t="shared" si="27"/>
        <v>0</v>
      </c>
      <c r="K138" s="277">
        <f t="shared" si="28"/>
        <v>0</v>
      </c>
      <c r="L138" s="341">
        <v>0</v>
      </c>
      <c r="M138" s="342">
        <v>0</v>
      </c>
      <c r="N138" s="342">
        <f t="shared" si="29"/>
        <v>0</v>
      </c>
      <c r="O138" s="342">
        <f t="shared" si="30"/>
        <v>0</v>
      </c>
      <c r="P138" s="342">
        <f t="shared" si="31"/>
        <v>0</v>
      </c>
      <c r="Q138" s="520"/>
    </row>
    <row r="139" spans="1:17" s="465" customFormat="1" ht="15.75" customHeight="1">
      <c r="A139" s="361">
        <v>28</v>
      </c>
      <c r="B139" s="362" t="s">
        <v>73</v>
      </c>
      <c r="C139" s="365">
        <v>4902538</v>
      </c>
      <c r="D139" s="40" t="s">
        <v>12</v>
      </c>
      <c r="E139" s="41" t="s">
        <v>345</v>
      </c>
      <c r="F139" s="371">
        <v>-100</v>
      </c>
      <c r="G139" s="341">
        <v>999762</v>
      </c>
      <c r="H139" s="342">
        <v>999762</v>
      </c>
      <c r="I139" s="277">
        <f t="shared" si="26"/>
        <v>0</v>
      </c>
      <c r="J139" s="277">
        <f t="shared" si="27"/>
        <v>0</v>
      </c>
      <c r="K139" s="277">
        <f t="shared" si="28"/>
        <v>0</v>
      </c>
      <c r="L139" s="341">
        <v>999987</v>
      </c>
      <c r="M139" s="342">
        <v>999987</v>
      </c>
      <c r="N139" s="342">
        <f t="shared" si="29"/>
        <v>0</v>
      </c>
      <c r="O139" s="342">
        <f t="shared" si="30"/>
        <v>0</v>
      </c>
      <c r="P139" s="342">
        <f t="shared" si="31"/>
        <v>0</v>
      </c>
      <c r="Q139" s="469"/>
    </row>
    <row r="140" spans="1:17" s="465" customFormat="1" ht="15.75" customHeight="1">
      <c r="A140" s="361">
        <v>29</v>
      </c>
      <c r="B140" s="362" t="s">
        <v>59</v>
      </c>
      <c r="C140" s="365">
        <v>4902527</v>
      </c>
      <c r="D140" s="40" t="s">
        <v>12</v>
      </c>
      <c r="E140" s="41" t="s">
        <v>345</v>
      </c>
      <c r="F140" s="371">
        <v>-100</v>
      </c>
      <c r="G140" s="341">
        <v>0</v>
      </c>
      <c r="H140" s="342">
        <v>0</v>
      </c>
      <c r="I140" s="277">
        <f t="shared" si="26"/>
        <v>0</v>
      </c>
      <c r="J140" s="277">
        <f t="shared" si="27"/>
        <v>0</v>
      </c>
      <c r="K140" s="277">
        <f t="shared" si="28"/>
        <v>0</v>
      </c>
      <c r="L140" s="341">
        <v>0</v>
      </c>
      <c r="M140" s="342">
        <v>0</v>
      </c>
      <c r="N140" s="342">
        <f t="shared" si="29"/>
        <v>0</v>
      </c>
      <c r="O140" s="342">
        <f t="shared" si="30"/>
        <v>0</v>
      </c>
      <c r="P140" s="342">
        <f t="shared" si="31"/>
        <v>0</v>
      </c>
      <c r="Q140" s="469"/>
    </row>
    <row r="141" spans="1:17" ht="15.75" customHeight="1">
      <c r="A141" s="361"/>
      <c r="B141" s="364" t="s">
        <v>74</v>
      </c>
      <c r="C141" s="365"/>
      <c r="D141" s="40"/>
      <c r="E141" s="40"/>
      <c r="F141" s="371"/>
      <c r="G141" s="393"/>
      <c r="H141" s="389"/>
      <c r="I141" s="389"/>
      <c r="J141" s="389"/>
      <c r="K141" s="389"/>
      <c r="L141" s="339"/>
      <c r="M141" s="340"/>
      <c r="N141" s="340"/>
      <c r="O141" s="340"/>
      <c r="P141" s="340"/>
      <c r="Q141" s="154"/>
    </row>
    <row r="142" spans="1:17" s="465" customFormat="1" ht="15.75" customHeight="1">
      <c r="A142" s="361">
        <v>30</v>
      </c>
      <c r="B142" s="362" t="s">
        <v>75</v>
      </c>
      <c r="C142" s="365">
        <v>4902540</v>
      </c>
      <c r="D142" s="40" t="s">
        <v>12</v>
      </c>
      <c r="E142" s="41" t="s">
        <v>345</v>
      </c>
      <c r="F142" s="371">
        <v>-100</v>
      </c>
      <c r="G142" s="341">
        <v>1504</v>
      </c>
      <c r="H142" s="342">
        <v>1473</v>
      </c>
      <c r="I142" s="277">
        <f>G142-H142</f>
        <v>31</v>
      </c>
      <c r="J142" s="277">
        <f>$F142*I142</f>
        <v>-3100</v>
      </c>
      <c r="K142" s="277">
        <f>J142/1000000</f>
        <v>-0.0031</v>
      </c>
      <c r="L142" s="341">
        <v>5086</v>
      </c>
      <c r="M142" s="342">
        <v>5012</v>
      </c>
      <c r="N142" s="342">
        <f>L142-M142</f>
        <v>74</v>
      </c>
      <c r="O142" s="342">
        <f>$F142*N142</f>
        <v>-7400</v>
      </c>
      <c r="P142" s="342">
        <f>O142/1000000</f>
        <v>-0.0074</v>
      </c>
      <c r="Q142" s="481"/>
    </row>
    <row r="143" spans="1:17" s="465" customFormat="1" ht="15.75" customHeight="1">
      <c r="A143" s="361">
        <v>31</v>
      </c>
      <c r="B143" s="362" t="s">
        <v>76</v>
      </c>
      <c r="C143" s="365">
        <v>4902548</v>
      </c>
      <c r="D143" s="40" t="s">
        <v>12</v>
      </c>
      <c r="E143" s="41" t="s">
        <v>345</v>
      </c>
      <c r="F143" s="365">
        <v>-100</v>
      </c>
      <c r="G143" s="341">
        <v>1000464</v>
      </c>
      <c r="H143" s="342">
        <v>999888</v>
      </c>
      <c r="I143" s="277">
        <f>G143-H143</f>
        <v>576</v>
      </c>
      <c r="J143" s="277">
        <f>$F143*I143</f>
        <v>-57600</v>
      </c>
      <c r="K143" s="277">
        <f>J143/1000000</f>
        <v>-0.0576</v>
      </c>
      <c r="L143" s="341">
        <v>999841</v>
      </c>
      <c r="M143" s="342">
        <v>999841</v>
      </c>
      <c r="N143" s="342">
        <f>L143-M143</f>
        <v>0</v>
      </c>
      <c r="O143" s="342">
        <f>$F143*N143</f>
        <v>0</v>
      </c>
      <c r="P143" s="342">
        <f>O143/1000000</f>
        <v>0</v>
      </c>
      <c r="Q143" s="740" t="s">
        <v>453</v>
      </c>
    </row>
    <row r="144" spans="1:17" s="465" customFormat="1" ht="15.75" customHeight="1" thickBot="1">
      <c r="A144" s="467">
        <v>32</v>
      </c>
      <c r="B144" s="749" t="s">
        <v>77</v>
      </c>
      <c r="C144" s="366">
        <v>4902536</v>
      </c>
      <c r="D144" s="90" t="s">
        <v>12</v>
      </c>
      <c r="E144" s="528" t="s">
        <v>345</v>
      </c>
      <c r="F144" s="366">
        <v>-100</v>
      </c>
      <c r="G144" s="104">
        <v>9821</v>
      </c>
      <c r="H144" s="468">
        <v>7718</v>
      </c>
      <c r="I144" s="468">
        <f>G144-H144</f>
        <v>2103</v>
      </c>
      <c r="J144" s="468">
        <f>$F144*I144</f>
        <v>-210300</v>
      </c>
      <c r="K144" s="468">
        <f>J144/1000000</f>
        <v>-0.2103</v>
      </c>
      <c r="L144" s="104">
        <v>3729</v>
      </c>
      <c r="M144" s="468">
        <v>3727</v>
      </c>
      <c r="N144" s="468">
        <f>L144-M144</f>
        <v>2</v>
      </c>
      <c r="O144" s="468">
        <f>$F144*N144</f>
        <v>-200</v>
      </c>
      <c r="P144" s="468">
        <f>O144/1000000</f>
        <v>-0.0002</v>
      </c>
      <c r="Q144" s="467"/>
    </row>
    <row r="145" ht="13.5" thickTop="1"/>
    <row r="146" spans="4:16" ht="16.5">
      <c r="D146" s="21"/>
      <c r="K146" s="421">
        <f>SUM(K103:K144)</f>
        <v>0.9411666399999998</v>
      </c>
      <c r="L146" s="53"/>
      <c r="M146" s="53"/>
      <c r="N146" s="53"/>
      <c r="O146" s="53"/>
      <c r="P146" s="395">
        <f>SUM(P103:P144)</f>
        <v>-0.17613334666666666</v>
      </c>
    </row>
    <row r="147" spans="11:16" ht="14.25">
      <c r="K147" s="53"/>
      <c r="L147" s="53"/>
      <c r="M147" s="53"/>
      <c r="N147" s="53"/>
      <c r="O147" s="53"/>
      <c r="P147" s="53"/>
    </row>
    <row r="148" spans="11:16" ht="14.25">
      <c r="K148" s="53"/>
      <c r="L148" s="53"/>
      <c r="M148" s="53"/>
      <c r="N148" s="53"/>
      <c r="O148" s="53"/>
      <c r="P148" s="53"/>
    </row>
    <row r="149" spans="17:18" ht="12.75">
      <c r="Q149" s="405" t="str">
        <f>NDPL!Q1</f>
        <v>APRIL-2017</v>
      </c>
      <c r="R149" s="256"/>
    </row>
    <row r="150" ht="13.5" thickBot="1"/>
    <row r="151" spans="1:17" ht="44.25" customHeight="1">
      <c r="A151" s="334"/>
      <c r="B151" s="332" t="s">
        <v>146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50"/>
    </row>
    <row r="152" spans="1:17" ht="19.5" customHeight="1">
      <c r="A152" s="236"/>
      <c r="B152" s="282" t="s">
        <v>147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51"/>
    </row>
    <row r="153" spans="1:17" ht="19.5" customHeight="1">
      <c r="A153" s="236"/>
      <c r="B153" s="278" t="s">
        <v>248</v>
      </c>
      <c r="C153" s="18"/>
      <c r="D153" s="18"/>
      <c r="E153" s="18"/>
      <c r="F153" s="18"/>
      <c r="G153" s="18"/>
      <c r="H153" s="18"/>
      <c r="I153" s="18"/>
      <c r="J153" s="18"/>
      <c r="K153" s="205">
        <f>K61</f>
        <v>-2.7635500000000013</v>
      </c>
      <c r="L153" s="205"/>
      <c r="M153" s="205"/>
      <c r="N153" s="205"/>
      <c r="O153" s="205"/>
      <c r="P153" s="205">
        <f>P61</f>
        <v>2.2485</v>
      </c>
      <c r="Q153" s="51"/>
    </row>
    <row r="154" spans="1:17" ht="19.5" customHeight="1">
      <c r="A154" s="236"/>
      <c r="B154" s="278" t="s">
        <v>249</v>
      </c>
      <c r="C154" s="18"/>
      <c r="D154" s="18"/>
      <c r="E154" s="18"/>
      <c r="F154" s="18"/>
      <c r="G154" s="18"/>
      <c r="H154" s="18"/>
      <c r="I154" s="18"/>
      <c r="J154" s="18"/>
      <c r="K154" s="422">
        <f>K146</f>
        <v>0.9411666399999998</v>
      </c>
      <c r="L154" s="205"/>
      <c r="M154" s="205"/>
      <c r="N154" s="205"/>
      <c r="O154" s="205"/>
      <c r="P154" s="205">
        <f>P146</f>
        <v>-0.17613334666666666</v>
      </c>
      <c r="Q154" s="51"/>
    </row>
    <row r="155" spans="1:17" ht="19.5" customHeight="1">
      <c r="A155" s="236"/>
      <c r="B155" s="278" t="s">
        <v>148</v>
      </c>
      <c r="C155" s="18"/>
      <c r="D155" s="18"/>
      <c r="E155" s="18"/>
      <c r="F155" s="18"/>
      <c r="G155" s="18"/>
      <c r="H155" s="18"/>
      <c r="I155" s="18"/>
      <c r="J155" s="18"/>
      <c r="K155" s="422">
        <f>'ROHTAK ROAD'!K42</f>
        <v>-0.649075</v>
      </c>
      <c r="L155" s="205"/>
      <c r="M155" s="205"/>
      <c r="N155" s="205"/>
      <c r="O155" s="205"/>
      <c r="P155" s="422">
        <f>'ROHTAK ROAD'!P42</f>
        <v>0.022074999999999997</v>
      </c>
      <c r="Q155" s="51"/>
    </row>
    <row r="156" spans="1:17" ht="19.5" customHeight="1">
      <c r="A156" s="236"/>
      <c r="B156" s="278" t="s">
        <v>149</v>
      </c>
      <c r="C156" s="18"/>
      <c r="D156" s="18"/>
      <c r="E156" s="18"/>
      <c r="F156" s="18"/>
      <c r="G156" s="18"/>
      <c r="H156" s="18"/>
      <c r="I156" s="18"/>
      <c r="J156" s="18"/>
      <c r="K156" s="422">
        <f>SUM(K153:K155)</f>
        <v>-2.4714583600000015</v>
      </c>
      <c r="L156" s="205"/>
      <c r="M156" s="205"/>
      <c r="N156" s="205"/>
      <c r="O156" s="205"/>
      <c r="P156" s="422">
        <f>SUM(P153:P155)</f>
        <v>2.0944416533333334</v>
      </c>
      <c r="Q156" s="51"/>
    </row>
    <row r="157" spans="1:17" ht="19.5" customHeight="1">
      <c r="A157" s="236"/>
      <c r="B157" s="282" t="s">
        <v>150</v>
      </c>
      <c r="C157" s="18"/>
      <c r="D157" s="18"/>
      <c r="E157" s="18"/>
      <c r="F157" s="18"/>
      <c r="G157" s="18"/>
      <c r="H157" s="18"/>
      <c r="I157" s="18"/>
      <c r="J157" s="18"/>
      <c r="K157" s="205"/>
      <c r="L157" s="205"/>
      <c r="M157" s="205"/>
      <c r="N157" s="205"/>
      <c r="O157" s="205"/>
      <c r="P157" s="205"/>
      <c r="Q157" s="51"/>
    </row>
    <row r="158" spans="1:17" ht="19.5" customHeight="1">
      <c r="A158" s="236"/>
      <c r="B158" s="278" t="s">
        <v>250</v>
      </c>
      <c r="C158" s="18"/>
      <c r="D158" s="18"/>
      <c r="E158" s="18"/>
      <c r="F158" s="18"/>
      <c r="G158" s="18"/>
      <c r="H158" s="18"/>
      <c r="I158" s="18"/>
      <c r="J158" s="18"/>
      <c r="K158" s="205">
        <f>K95</f>
        <v>5.6995000000000005</v>
      </c>
      <c r="L158" s="205"/>
      <c r="M158" s="205"/>
      <c r="N158" s="205"/>
      <c r="O158" s="205"/>
      <c r="P158" s="205">
        <f>P95</f>
        <v>3.9664999999999995</v>
      </c>
      <c r="Q158" s="51"/>
    </row>
    <row r="159" spans="1:17" ht="19.5" customHeight="1" thickBot="1">
      <c r="A159" s="237"/>
      <c r="B159" s="333" t="s">
        <v>151</v>
      </c>
      <c r="C159" s="52"/>
      <c r="D159" s="52"/>
      <c r="E159" s="52"/>
      <c r="F159" s="52"/>
      <c r="G159" s="52"/>
      <c r="H159" s="52"/>
      <c r="I159" s="52"/>
      <c r="J159" s="52"/>
      <c r="K159" s="423">
        <f>SUM(K156:K158)</f>
        <v>3.228041639999999</v>
      </c>
      <c r="L159" s="203"/>
      <c r="M159" s="203"/>
      <c r="N159" s="203"/>
      <c r="O159" s="203"/>
      <c r="P159" s="202">
        <f>SUM(P156:P158)</f>
        <v>6.060941653333333</v>
      </c>
      <c r="Q159" s="204"/>
    </row>
    <row r="160" ht="12.75">
      <c r="A160" s="236"/>
    </row>
    <row r="161" ht="12.75">
      <c r="A161" s="236"/>
    </row>
    <row r="162" ht="12.75">
      <c r="A162" s="236"/>
    </row>
    <row r="163" ht="13.5" thickBot="1">
      <c r="A163" s="237"/>
    </row>
    <row r="164" spans="1:17" ht="12.75">
      <c r="A164" s="230"/>
      <c r="B164" s="231"/>
      <c r="C164" s="231"/>
      <c r="D164" s="231"/>
      <c r="E164" s="231"/>
      <c r="F164" s="231"/>
      <c r="G164" s="231"/>
      <c r="H164" s="49"/>
      <c r="I164" s="49"/>
      <c r="J164" s="49"/>
      <c r="K164" s="49"/>
      <c r="L164" s="49"/>
      <c r="M164" s="49"/>
      <c r="N164" s="49"/>
      <c r="O164" s="49"/>
      <c r="P164" s="49"/>
      <c r="Q164" s="50"/>
    </row>
    <row r="165" spans="1:17" ht="23.25">
      <c r="A165" s="238" t="s">
        <v>326</v>
      </c>
      <c r="B165" s="222"/>
      <c r="C165" s="222"/>
      <c r="D165" s="222"/>
      <c r="E165" s="222"/>
      <c r="F165" s="222"/>
      <c r="G165" s="222"/>
      <c r="H165" s="18"/>
      <c r="I165" s="18"/>
      <c r="J165" s="18"/>
      <c r="K165" s="18"/>
      <c r="L165" s="18"/>
      <c r="M165" s="18"/>
      <c r="N165" s="18"/>
      <c r="O165" s="18"/>
      <c r="P165" s="18"/>
      <c r="Q165" s="51"/>
    </row>
    <row r="166" spans="1:17" ht="12.75">
      <c r="A166" s="232"/>
      <c r="B166" s="222"/>
      <c r="C166" s="222"/>
      <c r="D166" s="222"/>
      <c r="E166" s="222"/>
      <c r="F166" s="222"/>
      <c r="G166" s="222"/>
      <c r="H166" s="18"/>
      <c r="I166" s="18"/>
      <c r="J166" s="18"/>
      <c r="K166" s="18"/>
      <c r="L166" s="18"/>
      <c r="M166" s="18"/>
      <c r="N166" s="18"/>
      <c r="O166" s="18"/>
      <c r="P166" s="18"/>
      <c r="Q166" s="51"/>
    </row>
    <row r="167" spans="1:17" ht="12.75">
      <c r="A167" s="233"/>
      <c r="B167" s="234"/>
      <c r="C167" s="234"/>
      <c r="D167" s="234"/>
      <c r="E167" s="234"/>
      <c r="F167" s="234"/>
      <c r="G167" s="234"/>
      <c r="H167" s="18"/>
      <c r="I167" s="18"/>
      <c r="J167" s="18"/>
      <c r="K167" s="248" t="s">
        <v>338</v>
      </c>
      <c r="L167" s="18"/>
      <c r="M167" s="18"/>
      <c r="N167" s="18"/>
      <c r="O167" s="18"/>
      <c r="P167" s="248" t="s">
        <v>339</v>
      </c>
      <c r="Q167" s="51"/>
    </row>
    <row r="168" spans="1:17" ht="12.75">
      <c r="A168" s="235"/>
      <c r="B168" s="133"/>
      <c r="C168" s="133"/>
      <c r="D168" s="133"/>
      <c r="E168" s="133"/>
      <c r="F168" s="133"/>
      <c r="G168" s="133"/>
      <c r="H168" s="18"/>
      <c r="I168" s="18"/>
      <c r="J168" s="18"/>
      <c r="K168" s="18"/>
      <c r="L168" s="18"/>
      <c r="M168" s="18"/>
      <c r="N168" s="18"/>
      <c r="O168" s="18"/>
      <c r="P168" s="18"/>
      <c r="Q168" s="51"/>
    </row>
    <row r="169" spans="1:17" ht="12.75">
      <c r="A169" s="235"/>
      <c r="B169" s="133"/>
      <c r="C169" s="133"/>
      <c r="D169" s="133"/>
      <c r="E169" s="133"/>
      <c r="F169" s="133"/>
      <c r="G169" s="133"/>
      <c r="H169" s="18"/>
      <c r="I169" s="18"/>
      <c r="J169" s="18"/>
      <c r="K169" s="18"/>
      <c r="L169" s="18"/>
      <c r="M169" s="18"/>
      <c r="N169" s="18"/>
      <c r="O169" s="18"/>
      <c r="P169" s="18"/>
      <c r="Q169" s="51"/>
    </row>
    <row r="170" spans="1:17" ht="18">
      <c r="A170" s="239" t="s">
        <v>329</v>
      </c>
      <c r="B170" s="223"/>
      <c r="C170" s="223"/>
      <c r="D170" s="224"/>
      <c r="E170" s="224"/>
      <c r="F170" s="225"/>
      <c r="G170" s="224"/>
      <c r="H170" s="18"/>
      <c r="I170" s="18"/>
      <c r="J170" s="18"/>
      <c r="K170" s="396">
        <f>K159</f>
        <v>3.228041639999999</v>
      </c>
      <c r="L170" s="224" t="s">
        <v>327</v>
      </c>
      <c r="M170" s="18"/>
      <c r="N170" s="18"/>
      <c r="O170" s="18"/>
      <c r="P170" s="396">
        <f>P159</f>
        <v>6.060941653333333</v>
      </c>
      <c r="Q170" s="245" t="s">
        <v>327</v>
      </c>
    </row>
    <row r="171" spans="1:17" ht="18">
      <c r="A171" s="240"/>
      <c r="B171" s="226"/>
      <c r="C171" s="226"/>
      <c r="D171" s="222"/>
      <c r="E171" s="222"/>
      <c r="F171" s="227"/>
      <c r="G171" s="222"/>
      <c r="H171" s="18"/>
      <c r="I171" s="18"/>
      <c r="J171" s="18"/>
      <c r="K171" s="397"/>
      <c r="L171" s="222"/>
      <c r="M171" s="18"/>
      <c r="N171" s="18"/>
      <c r="O171" s="18"/>
      <c r="P171" s="397"/>
      <c r="Q171" s="246"/>
    </row>
    <row r="172" spans="1:17" ht="18">
      <c r="A172" s="241" t="s">
        <v>328</v>
      </c>
      <c r="B172" s="228"/>
      <c r="C172" s="45"/>
      <c r="D172" s="222"/>
      <c r="E172" s="222"/>
      <c r="F172" s="229"/>
      <c r="G172" s="224"/>
      <c r="H172" s="18"/>
      <c r="I172" s="18"/>
      <c r="J172" s="18"/>
      <c r="K172" s="397">
        <f>'STEPPED UP GENCO'!K40</f>
        <v>0.3991903311000001</v>
      </c>
      <c r="L172" s="224" t="s">
        <v>327</v>
      </c>
      <c r="M172" s="18"/>
      <c r="N172" s="18"/>
      <c r="O172" s="18"/>
      <c r="P172" s="397">
        <f>'STEPPED UP GENCO'!P40</f>
        <v>-0.6947589726000001</v>
      </c>
      <c r="Q172" s="245" t="s">
        <v>327</v>
      </c>
    </row>
    <row r="173" spans="1:17" ht="12.75">
      <c r="A173" s="236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51"/>
    </row>
    <row r="174" spans="1:17" ht="12.75">
      <c r="A174" s="236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51"/>
    </row>
    <row r="175" spans="1:17" ht="12.75">
      <c r="A175" s="236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51"/>
    </row>
    <row r="176" spans="1:17" ht="20.25">
      <c r="A176" s="236"/>
      <c r="B176" s="18"/>
      <c r="C176" s="18"/>
      <c r="D176" s="18"/>
      <c r="E176" s="18"/>
      <c r="F176" s="18"/>
      <c r="G176" s="18"/>
      <c r="H176" s="223"/>
      <c r="I176" s="223"/>
      <c r="J176" s="242" t="s">
        <v>330</v>
      </c>
      <c r="K176" s="352">
        <f>SUM(K170:K175)</f>
        <v>3.627231971099999</v>
      </c>
      <c r="L176" s="242" t="s">
        <v>327</v>
      </c>
      <c r="M176" s="133"/>
      <c r="N176" s="18"/>
      <c r="O176" s="18"/>
      <c r="P176" s="352">
        <f>SUM(P170:P175)</f>
        <v>5.366182680733333</v>
      </c>
      <c r="Q176" s="373" t="s">
        <v>327</v>
      </c>
    </row>
    <row r="177" spans="1:17" ht="13.5" thickBot="1">
      <c r="A177" s="237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15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1" max="255" man="1"/>
    <brk id="97" max="255" man="1"/>
    <brk id="147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04"/>
  <sheetViews>
    <sheetView view="pageBreakPreview" zoomScale="70" zoomScaleNormal="70" zoomScaleSheetLayoutView="70" workbookViewId="0" topLeftCell="A34">
      <selection activeCell="Q90" sqref="Q90"/>
    </sheetView>
  </sheetViews>
  <sheetFormatPr defaultColWidth="9.140625" defaultRowHeight="12.75"/>
  <cols>
    <col min="1" max="1" width="7.421875" style="465" customWidth="1"/>
    <col min="2" max="2" width="29.57421875" style="465" customWidth="1"/>
    <col min="3" max="3" width="13.28125" style="465" customWidth="1"/>
    <col min="4" max="4" width="9.00390625" style="465" customWidth="1"/>
    <col min="5" max="5" width="16.57421875" style="465" customWidth="1"/>
    <col min="6" max="6" width="10.8515625" style="465" customWidth="1"/>
    <col min="7" max="7" width="14.00390625" style="465" customWidth="1"/>
    <col min="8" max="8" width="13.421875" style="465" customWidth="1"/>
    <col min="9" max="9" width="11.8515625" style="465" customWidth="1"/>
    <col min="10" max="10" width="16.28125" style="465" customWidth="1"/>
    <col min="11" max="11" width="12.8515625" style="465" customWidth="1"/>
    <col min="12" max="12" width="13.421875" style="465" customWidth="1"/>
    <col min="13" max="13" width="16.28125" style="465" customWidth="1"/>
    <col min="14" max="14" width="12.140625" style="465" customWidth="1"/>
    <col min="15" max="15" width="15.28125" style="465" customWidth="1"/>
    <col min="16" max="16" width="16.57421875" style="465" customWidth="1"/>
    <col min="17" max="17" width="29.421875" style="465" customWidth="1"/>
    <col min="18" max="19" width="9.140625" style="465" hidden="1" customWidth="1"/>
    <col min="20" max="16384" width="9.140625" style="465" customWidth="1"/>
  </cols>
  <sheetData>
    <row r="1" spans="1:17" ht="23.25" customHeight="1">
      <c r="A1" s="1" t="s">
        <v>236</v>
      </c>
      <c r="P1" s="633" t="str">
        <f>NDPL!$Q$1</f>
        <v>APRIL-2017</v>
      </c>
      <c r="Q1" s="633"/>
    </row>
    <row r="2" ht="12.75">
      <c r="A2" s="16" t="s">
        <v>237</v>
      </c>
    </row>
    <row r="3" ht="20.25" customHeight="1">
      <c r="A3" s="398" t="s">
        <v>152</v>
      </c>
    </row>
    <row r="4" spans="1:16" ht="21" customHeight="1" thickBot="1">
      <c r="A4" s="399" t="s">
        <v>190</v>
      </c>
      <c r="G4" s="522"/>
      <c r="H4" s="522"/>
      <c r="I4" s="48" t="s">
        <v>396</v>
      </c>
      <c r="J4" s="522"/>
      <c r="K4" s="522"/>
      <c r="L4" s="522"/>
      <c r="M4" s="522"/>
      <c r="N4" s="48" t="s">
        <v>397</v>
      </c>
      <c r="O4" s="522"/>
      <c r="P4" s="522"/>
    </row>
    <row r="5" spans="1:17" ht="36.75" customHeight="1" thickBot="1" thickTop="1">
      <c r="A5" s="551" t="s">
        <v>8</v>
      </c>
      <c r="B5" s="552" t="s">
        <v>9</v>
      </c>
      <c r="C5" s="553" t="s">
        <v>1</v>
      </c>
      <c r="D5" s="553" t="s">
        <v>2</v>
      </c>
      <c r="E5" s="553" t="s">
        <v>3</v>
      </c>
      <c r="F5" s="553" t="s">
        <v>10</v>
      </c>
      <c r="G5" s="551" t="str">
        <f>NDPL!G5</f>
        <v>FINAL READING 01/05/2017</v>
      </c>
      <c r="H5" s="553" t="str">
        <f>NDPL!H5</f>
        <v>INTIAL READING 01/04/2017</v>
      </c>
      <c r="I5" s="553" t="s">
        <v>4</v>
      </c>
      <c r="J5" s="553" t="s">
        <v>5</v>
      </c>
      <c r="K5" s="553" t="s">
        <v>6</v>
      </c>
      <c r="L5" s="551" t="str">
        <f>NDPL!G5</f>
        <v>FINAL READING 01/05/2017</v>
      </c>
      <c r="M5" s="553" t="str">
        <f>NDPL!H5</f>
        <v>INTIAL READING 01/04/2017</v>
      </c>
      <c r="N5" s="553" t="s">
        <v>4</v>
      </c>
      <c r="O5" s="553" t="s">
        <v>5</v>
      </c>
      <c r="P5" s="553" t="s">
        <v>6</v>
      </c>
      <c r="Q5" s="579" t="s">
        <v>308</v>
      </c>
    </row>
    <row r="6" ht="2.25" customHeight="1" hidden="1" thickBot="1" thickTop="1"/>
    <row r="7" spans="1:17" ht="19.5" customHeight="1" thickTop="1">
      <c r="A7" s="279"/>
      <c r="B7" s="280" t="s">
        <v>153</v>
      </c>
      <c r="C7" s="281"/>
      <c r="D7" s="36"/>
      <c r="E7" s="36"/>
      <c r="F7" s="36"/>
      <c r="G7" s="29"/>
      <c r="H7" s="477"/>
      <c r="I7" s="477"/>
      <c r="J7" s="477"/>
      <c r="K7" s="477"/>
      <c r="L7" s="478"/>
      <c r="M7" s="477"/>
      <c r="N7" s="477"/>
      <c r="O7" s="477"/>
      <c r="P7" s="477"/>
      <c r="Q7" s="586"/>
    </row>
    <row r="8" spans="1:17" ht="24" customHeight="1">
      <c r="A8" s="268">
        <v>1</v>
      </c>
      <c r="B8" s="311" t="s">
        <v>154</v>
      </c>
      <c r="C8" s="312">
        <v>4865170</v>
      </c>
      <c r="D8" s="127" t="s">
        <v>12</v>
      </c>
      <c r="E8" s="96" t="s">
        <v>345</v>
      </c>
      <c r="F8" s="320">
        <v>5000</v>
      </c>
      <c r="G8" s="341">
        <v>999584</v>
      </c>
      <c r="H8" s="342">
        <v>999582</v>
      </c>
      <c r="I8" s="322">
        <f aca="true" t="shared" si="0" ref="I8:I17">G8-H8</f>
        <v>2</v>
      </c>
      <c r="J8" s="322">
        <f aca="true" t="shared" si="1" ref="J8:J17">$F8*I8</f>
        <v>10000</v>
      </c>
      <c r="K8" s="322">
        <f aca="true" t="shared" si="2" ref="K8:K17">J8/1000000</f>
        <v>0.01</v>
      </c>
      <c r="L8" s="341">
        <v>999447</v>
      </c>
      <c r="M8" s="342">
        <v>999613</v>
      </c>
      <c r="N8" s="322">
        <f aca="true" t="shared" si="3" ref="N8:N17">L8-M8</f>
        <v>-166</v>
      </c>
      <c r="O8" s="322">
        <f aca="true" t="shared" si="4" ref="O8:O17">$F8*N8</f>
        <v>-830000</v>
      </c>
      <c r="P8" s="322">
        <f aca="true" t="shared" si="5" ref="P8:P17">O8/1000000</f>
        <v>-0.83</v>
      </c>
      <c r="Q8" s="481"/>
    </row>
    <row r="9" spans="1:17" ht="24.75" customHeight="1">
      <c r="A9" s="268">
        <v>2</v>
      </c>
      <c r="B9" s="311" t="s">
        <v>155</v>
      </c>
      <c r="C9" s="312">
        <v>4865095</v>
      </c>
      <c r="D9" s="127" t="s">
        <v>12</v>
      </c>
      <c r="E9" s="96" t="s">
        <v>345</v>
      </c>
      <c r="F9" s="320">
        <v>1333.33</v>
      </c>
      <c r="G9" s="341">
        <v>984672</v>
      </c>
      <c r="H9" s="342">
        <v>984664</v>
      </c>
      <c r="I9" s="322">
        <f t="shared" si="0"/>
        <v>8</v>
      </c>
      <c r="J9" s="322">
        <f t="shared" si="1"/>
        <v>10666.64</v>
      </c>
      <c r="K9" s="322">
        <f t="shared" si="2"/>
        <v>0.01066664</v>
      </c>
      <c r="L9" s="341">
        <v>672159</v>
      </c>
      <c r="M9" s="342">
        <v>672284</v>
      </c>
      <c r="N9" s="322">
        <f t="shared" si="3"/>
        <v>-125</v>
      </c>
      <c r="O9" s="322">
        <f t="shared" si="4"/>
        <v>-166666.25</v>
      </c>
      <c r="P9" s="479">
        <f t="shared" si="5"/>
        <v>-0.16666625</v>
      </c>
      <c r="Q9" s="487"/>
    </row>
    <row r="10" spans="1:17" ht="22.5" customHeight="1">
      <c r="A10" s="268">
        <v>3</v>
      </c>
      <c r="B10" s="311" t="s">
        <v>156</v>
      </c>
      <c r="C10" s="312">
        <v>5295153</v>
      </c>
      <c r="D10" s="127" t="s">
        <v>12</v>
      </c>
      <c r="E10" s="96" t="s">
        <v>345</v>
      </c>
      <c r="F10" s="320">
        <v>400</v>
      </c>
      <c r="G10" s="341">
        <v>1056</v>
      </c>
      <c r="H10" s="342">
        <v>983</v>
      </c>
      <c r="I10" s="322">
        <f>G10-H10</f>
        <v>73</v>
      </c>
      <c r="J10" s="322">
        <f t="shared" si="1"/>
        <v>29200</v>
      </c>
      <c r="K10" s="322">
        <f t="shared" si="2"/>
        <v>0.0292</v>
      </c>
      <c r="L10" s="341">
        <v>1001060</v>
      </c>
      <c r="M10" s="342">
        <v>999192</v>
      </c>
      <c r="N10" s="322">
        <f>L10-M10</f>
        <v>1868</v>
      </c>
      <c r="O10" s="322">
        <f t="shared" si="4"/>
        <v>747200</v>
      </c>
      <c r="P10" s="322">
        <f t="shared" si="5"/>
        <v>0.7472</v>
      </c>
      <c r="Q10" s="482"/>
    </row>
    <row r="11" spans="1:17" ht="22.5" customHeight="1">
      <c r="A11" s="268"/>
      <c r="B11" s="311"/>
      <c r="C11" s="312"/>
      <c r="D11" s="127"/>
      <c r="E11" s="96"/>
      <c r="F11" s="320">
        <v>400</v>
      </c>
      <c r="G11" s="341"/>
      <c r="H11" s="342"/>
      <c r="I11" s="322"/>
      <c r="J11" s="322"/>
      <c r="K11" s="322"/>
      <c r="L11" s="341">
        <v>988993</v>
      </c>
      <c r="M11" s="342">
        <v>988587</v>
      </c>
      <c r="N11" s="322">
        <f>L11-M11</f>
        <v>406</v>
      </c>
      <c r="O11" s="322">
        <f>$F11*N11</f>
        <v>162400</v>
      </c>
      <c r="P11" s="322">
        <f>O11/1000000</f>
        <v>0.1624</v>
      </c>
      <c r="Q11" s="482"/>
    </row>
    <row r="12" spans="1:17" ht="22.5" customHeight="1">
      <c r="A12" s="268">
        <v>4</v>
      </c>
      <c r="B12" s="311" t="s">
        <v>157</v>
      </c>
      <c r="C12" s="312">
        <v>4865151</v>
      </c>
      <c r="D12" s="127" t="s">
        <v>12</v>
      </c>
      <c r="E12" s="96" t="s">
        <v>345</v>
      </c>
      <c r="F12" s="320">
        <v>1000</v>
      </c>
      <c r="G12" s="341">
        <v>16954</v>
      </c>
      <c r="H12" s="342">
        <v>16949</v>
      </c>
      <c r="I12" s="322">
        <f t="shared" si="0"/>
        <v>5</v>
      </c>
      <c r="J12" s="322">
        <f t="shared" si="1"/>
        <v>5000</v>
      </c>
      <c r="K12" s="322">
        <f t="shared" si="2"/>
        <v>0.005</v>
      </c>
      <c r="L12" s="341">
        <v>998351</v>
      </c>
      <c r="M12" s="342">
        <v>998880</v>
      </c>
      <c r="N12" s="322">
        <f t="shared" si="3"/>
        <v>-529</v>
      </c>
      <c r="O12" s="322">
        <f t="shared" si="4"/>
        <v>-529000</v>
      </c>
      <c r="P12" s="322">
        <f t="shared" si="5"/>
        <v>-0.529</v>
      </c>
      <c r="Q12" s="762"/>
    </row>
    <row r="13" spans="1:17" ht="22.5" customHeight="1">
      <c r="A13" s="268">
        <v>5</v>
      </c>
      <c r="B13" s="311" t="s">
        <v>158</v>
      </c>
      <c r="C13" s="312">
        <v>4865152</v>
      </c>
      <c r="D13" s="127" t="s">
        <v>12</v>
      </c>
      <c r="E13" s="96" t="s">
        <v>345</v>
      </c>
      <c r="F13" s="320">
        <v>300</v>
      </c>
      <c r="G13" s="341">
        <v>1605</v>
      </c>
      <c r="H13" s="342">
        <v>1605</v>
      </c>
      <c r="I13" s="322">
        <f t="shared" si="0"/>
        <v>0</v>
      </c>
      <c r="J13" s="322">
        <f t="shared" si="1"/>
        <v>0</v>
      </c>
      <c r="K13" s="322">
        <f t="shared" si="2"/>
        <v>0</v>
      </c>
      <c r="L13" s="341">
        <v>112</v>
      </c>
      <c r="M13" s="342">
        <v>112</v>
      </c>
      <c r="N13" s="322">
        <f t="shared" si="3"/>
        <v>0</v>
      </c>
      <c r="O13" s="322">
        <f t="shared" si="4"/>
        <v>0</v>
      </c>
      <c r="P13" s="322">
        <f t="shared" si="5"/>
        <v>0</v>
      </c>
      <c r="Q13" s="759"/>
    </row>
    <row r="14" spans="1:17" ht="22.5" customHeight="1">
      <c r="A14" s="268">
        <v>6</v>
      </c>
      <c r="B14" s="311" t="s">
        <v>159</v>
      </c>
      <c r="C14" s="312">
        <v>4865111</v>
      </c>
      <c r="D14" s="127" t="s">
        <v>12</v>
      </c>
      <c r="E14" s="96" t="s">
        <v>345</v>
      </c>
      <c r="F14" s="320">
        <v>100</v>
      </c>
      <c r="G14" s="341">
        <v>17390</v>
      </c>
      <c r="H14" s="342">
        <v>17364</v>
      </c>
      <c r="I14" s="322">
        <f>G14-H14</f>
        <v>26</v>
      </c>
      <c r="J14" s="322">
        <f t="shared" si="1"/>
        <v>2600</v>
      </c>
      <c r="K14" s="322">
        <f t="shared" si="2"/>
        <v>0.0026</v>
      </c>
      <c r="L14" s="341">
        <v>7199</v>
      </c>
      <c r="M14" s="342">
        <v>4891</v>
      </c>
      <c r="N14" s="322">
        <f>L14-M14</f>
        <v>2308</v>
      </c>
      <c r="O14" s="322">
        <f t="shared" si="4"/>
        <v>230800</v>
      </c>
      <c r="P14" s="322">
        <f t="shared" si="5"/>
        <v>0.2308</v>
      </c>
      <c r="Q14" s="482"/>
    </row>
    <row r="15" spans="1:17" ht="22.5" customHeight="1">
      <c r="A15" s="268">
        <v>7</v>
      </c>
      <c r="B15" s="311" t="s">
        <v>160</v>
      </c>
      <c r="C15" s="312">
        <v>4865140</v>
      </c>
      <c r="D15" s="127" t="s">
        <v>12</v>
      </c>
      <c r="E15" s="96" t="s">
        <v>345</v>
      </c>
      <c r="F15" s="320">
        <v>75</v>
      </c>
      <c r="G15" s="341">
        <v>725192</v>
      </c>
      <c r="H15" s="342">
        <v>724913</v>
      </c>
      <c r="I15" s="322">
        <f t="shared" si="0"/>
        <v>279</v>
      </c>
      <c r="J15" s="322">
        <f t="shared" si="1"/>
        <v>20925</v>
      </c>
      <c r="K15" s="322">
        <f t="shared" si="2"/>
        <v>0.020925</v>
      </c>
      <c r="L15" s="341">
        <v>10350</v>
      </c>
      <c r="M15" s="342">
        <v>12932</v>
      </c>
      <c r="N15" s="322">
        <f t="shared" si="3"/>
        <v>-2582</v>
      </c>
      <c r="O15" s="322">
        <f t="shared" si="4"/>
        <v>-193650</v>
      </c>
      <c r="P15" s="322">
        <f t="shared" si="5"/>
        <v>-0.19365</v>
      </c>
      <c r="Q15" s="481"/>
    </row>
    <row r="16" spans="1:17" ht="22.5" customHeight="1">
      <c r="A16" s="268">
        <v>8</v>
      </c>
      <c r="B16" s="561" t="s">
        <v>161</v>
      </c>
      <c r="C16" s="312">
        <v>4865148</v>
      </c>
      <c r="D16" s="127" t="s">
        <v>12</v>
      </c>
      <c r="E16" s="96" t="s">
        <v>345</v>
      </c>
      <c r="F16" s="320">
        <v>75</v>
      </c>
      <c r="G16" s="341">
        <v>983177</v>
      </c>
      <c r="H16" s="342">
        <v>983191</v>
      </c>
      <c r="I16" s="322">
        <f t="shared" si="0"/>
        <v>-14</v>
      </c>
      <c r="J16" s="322">
        <f t="shared" si="1"/>
        <v>-1050</v>
      </c>
      <c r="K16" s="322">
        <f t="shared" si="2"/>
        <v>-0.00105</v>
      </c>
      <c r="L16" s="341">
        <v>991947</v>
      </c>
      <c r="M16" s="342">
        <v>992443</v>
      </c>
      <c r="N16" s="322">
        <f t="shared" si="3"/>
        <v>-496</v>
      </c>
      <c r="O16" s="322">
        <f t="shared" si="4"/>
        <v>-37200</v>
      </c>
      <c r="P16" s="322">
        <f t="shared" si="5"/>
        <v>-0.0372</v>
      </c>
      <c r="Q16" s="482"/>
    </row>
    <row r="17" spans="1:17" ht="18">
      <c r="A17" s="268">
        <v>9</v>
      </c>
      <c r="B17" s="311" t="s">
        <v>162</v>
      </c>
      <c r="C17" s="312">
        <v>4865181</v>
      </c>
      <c r="D17" s="127" t="s">
        <v>12</v>
      </c>
      <c r="E17" s="96" t="s">
        <v>345</v>
      </c>
      <c r="F17" s="320">
        <v>900</v>
      </c>
      <c r="G17" s="341">
        <v>997369</v>
      </c>
      <c r="H17" s="342">
        <v>997359</v>
      </c>
      <c r="I17" s="322">
        <f t="shared" si="0"/>
        <v>10</v>
      </c>
      <c r="J17" s="322">
        <f t="shared" si="1"/>
        <v>9000</v>
      </c>
      <c r="K17" s="322">
        <f t="shared" si="2"/>
        <v>0.009</v>
      </c>
      <c r="L17" s="341">
        <v>996278</v>
      </c>
      <c r="M17" s="342">
        <v>996599</v>
      </c>
      <c r="N17" s="322">
        <f t="shared" si="3"/>
        <v>-321</v>
      </c>
      <c r="O17" s="322">
        <f t="shared" si="4"/>
        <v>-288900</v>
      </c>
      <c r="P17" s="322">
        <f t="shared" si="5"/>
        <v>-0.2889</v>
      </c>
      <c r="Q17" s="487"/>
    </row>
    <row r="18" spans="1:17" ht="15.75" customHeight="1">
      <c r="A18" s="268"/>
      <c r="B18" s="313" t="s">
        <v>163</v>
      </c>
      <c r="C18" s="312"/>
      <c r="D18" s="127"/>
      <c r="E18" s="127"/>
      <c r="F18" s="320"/>
      <c r="G18" s="426"/>
      <c r="H18" s="429"/>
      <c r="I18" s="322"/>
      <c r="J18" s="322"/>
      <c r="K18" s="634"/>
      <c r="L18" s="324"/>
      <c r="M18" s="322"/>
      <c r="N18" s="322"/>
      <c r="O18" s="322"/>
      <c r="P18" s="634"/>
      <c r="Q18" s="482"/>
    </row>
    <row r="19" spans="1:17" ht="22.5" customHeight="1">
      <c r="A19" s="268">
        <v>10</v>
      </c>
      <c r="B19" s="311" t="s">
        <v>15</v>
      </c>
      <c r="C19" s="312">
        <v>5128454</v>
      </c>
      <c r="D19" s="127" t="s">
        <v>12</v>
      </c>
      <c r="E19" s="96" t="s">
        <v>345</v>
      </c>
      <c r="F19" s="320">
        <v>-500</v>
      </c>
      <c r="G19" s="341">
        <v>16168</v>
      </c>
      <c r="H19" s="342">
        <v>16168</v>
      </c>
      <c r="I19" s="322">
        <f aca="true" t="shared" si="6" ref="I19:I24">G19-H19</f>
        <v>0</v>
      </c>
      <c r="J19" s="322">
        <f aca="true" t="shared" si="7" ref="J19:J24">$F19*I19</f>
        <v>0</v>
      </c>
      <c r="K19" s="322">
        <f aca="true" t="shared" si="8" ref="K19:K24">J19/1000000</f>
        <v>0</v>
      </c>
      <c r="L19" s="341">
        <v>988926</v>
      </c>
      <c r="M19" s="342">
        <v>988926</v>
      </c>
      <c r="N19" s="322">
        <f aca="true" t="shared" si="9" ref="N19:N24">L19-M19</f>
        <v>0</v>
      </c>
      <c r="O19" s="322">
        <f aca="true" t="shared" si="10" ref="O19:O24">$F19*N19</f>
        <v>0</v>
      </c>
      <c r="P19" s="322">
        <f aca="true" t="shared" si="11" ref="P19:P24">O19/1000000</f>
        <v>0</v>
      </c>
      <c r="Q19" s="482"/>
    </row>
    <row r="20" spans="1:17" ht="22.5" customHeight="1">
      <c r="A20" s="268">
        <v>11</v>
      </c>
      <c r="B20" s="284" t="s">
        <v>16</v>
      </c>
      <c r="C20" s="312">
        <v>4865025</v>
      </c>
      <c r="D20" s="84" t="s">
        <v>12</v>
      </c>
      <c r="E20" s="96" t="s">
        <v>345</v>
      </c>
      <c r="F20" s="320">
        <v>-1000</v>
      </c>
      <c r="G20" s="341">
        <v>1914</v>
      </c>
      <c r="H20" s="342">
        <v>1913</v>
      </c>
      <c r="I20" s="322">
        <f t="shared" si="6"/>
        <v>1</v>
      </c>
      <c r="J20" s="322">
        <f t="shared" si="7"/>
        <v>-1000</v>
      </c>
      <c r="K20" s="322">
        <f t="shared" si="8"/>
        <v>-0.001</v>
      </c>
      <c r="L20" s="341">
        <v>999999</v>
      </c>
      <c r="M20" s="342">
        <v>1000130</v>
      </c>
      <c r="N20" s="322">
        <f t="shared" si="9"/>
        <v>-131</v>
      </c>
      <c r="O20" s="322">
        <f t="shared" si="10"/>
        <v>131000</v>
      </c>
      <c r="P20" s="322">
        <f t="shared" si="11"/>
        <v>0.131</v>
      </c>
      <c r="Q20" s="482"/>
    </row>
    <row r="21" spans="1:17" ht="22.5" customHeight="1">
      <c r="A21" s="268">
        <v>12</v>
      </c>
      <c r="B21" s="311" t="s">
        <v>17</v>
      </c>
      <c r="C21" s="312">
        <v>5100234</v>
      </c>
      <c r="D21" s="127" t="s">
        <v>12</v>
      </c>
      <c r="E21" s="96" t="s">
        <v>345</v>
      </c>
      <c r="F21" s="320">
        <v>-2000</v>
      </c>
      <c r="G21" s="341">
        <v>997341</v>
      </c>
      <c r="H21" s="277">
        <v>997244</v>
      </c>
      <c r="I21" s="322">
        <f t="shared" si="6"/>
        <v>97</v>
      </c>
      <c r="J21" s="322">
        <f t="shared" si="7"/>
        <v>-194000</v>
      </c>
      <c r="K21" s="322">
        <f t="shared" si="8"/>
        <v>-0.194</v>
      </c>
      <c r="L21" s="341">
        <v>996223</v>
      </c>
      <c r="M21" s="277">
        <v>996272</v>
      </c>
      <c r="N21" s="322">
        <f t="shared" si="9"/>
        <v>-49</v>
      </c>
      <c r="O21" s="322">
        <f t="shared" si="10"/>
        <v>98000</v>
      </c>
      <c r="P21" s="322">
        <f t="shared" si="11"/>
        <v>0.098</v>
      </c>
      <c r="Q21" s="482" t="s">
        <v>480</v>
      </c>
    </row>
    <row r="22" spans="1:17" ht="22.5" customHeight="1">
      <c r="A22" s="268"/>
      <c r="B22" s="311"/>
      <c r="C22" s="312"/>
      <c r="D22" s="127"/>
      <c r="E22" s="96"/>
      <c r="F22" s="320">
        <v>-1000</v>
      </c>
      <c r="G22" s="341">
        <v>997244</v>
      </c>
      <c r="H22" s="277">
        <v>997199</v>
      </c>
      <c r="I22" s="322">
        <f t="shared" si="6"/>
        <v>45</v>
      </c>
      <c r="J22" s="322">
        <f t="shared" si="7"/>
        <v>-45000</v>
      </c>
      <c r="K22" s="322">
        <f t="shared" si="8"/>
        <v>-0.045</v>
      </c>
      <c r="L22" s="341">
        <v>996272</v>
      </c>
      <c r="M22" s="277">
        <v>996297</v>
      </c>
      <c r="N22" s="322">
        <f t="shared" si="9"/>
        <v>-25</v>
      </c>
      <c r="O22" s="322">
        <f t="shared" si="10"/>
        <v>25000</v>
      </c>
      <c r="P22" s="322">
        <f t="shared" si="11"/>
        <v>0.025</v>
      </c>
      <c r="Q22" s="482"/>
    </row>
    <row r="23" spans="1:17" ht="22.5" customHeight="1">
      <c r="A23" s="268">
        <v>13</v>
      </c>
      <c r="B23" s="311" t="s">
        <v>164</v>
      </c>
      <c r="C23" s="312">
        <v>4902499</v>
      </c>
      <c r="D23" s="127" t="s">
        <v>12</v>
      </c>
      <c r="E23" s="96" t="s">
        <v>345</v>
      </c>
      <c r="F23" s="320">
        <v>-1000</v>
      </c>
      <c r="G23" s="341">
        <v>2451</v>
      </c>
      <c r="H23" s="342">
        <v>2290</v>
      </c>
      <c r="I23" s="322">
        <f t="shared" si="6"/>
        <v>161</v>
      </c>
      <c r="J23" s="322">
        <f t="shared" si="7"/>
        <v>-161000</v>
      </c>
      <c r="K23" s="322">
        <f t="shared" si="8"/>
        <v>-0.161</v>
      </c>
      <c r="L23" s="341">
        <v>999872</v>
      </c>
      <c r="M23" s="342">
        <v>999894</v>
      </c>
      <c r="N23" s="322">
        <f t="shared" si="9"/>
        <v>-22</v>
      </c>
      <c r="O23" s="322">
        <f t="shared" si="10"/>
        <v>22000</v>
      </c>
      <c r="P23" s="322">
        <f t="shared" si="11"/>
        <v>0.022</v>
      </c>
      <c r="Q23" s="482"/>
    </row>
    <row r="24" spans="1:17" ht="22.5" customHeight="1">
      <c r="A24" s="268">
        <v>14</v>
      </c>
      <c r="B24" s="311" t="s">
        <v>436</v>
      </c>
      <c r="C24" s="312">
        <v>5295169</v>
      </c>
      <c r="D24" s="127" t="s">
        <v>12</v>
      </c>
      <c r="E24" s="96" t="s">
        <v>345</v>
      </c>
      <c r="F24" s="320">
        <v>-1000</v>
      </c>
      <c r="G24" s="341">
        <v>962795</v>
      </c>
      <c r="H24" s="342">
        <v>962795</v>
      </c>
      <c r="I24" s="342">
        <f t="shared" si="6"/>
        <v>0</v>
      </c>
      <c r="J24" s="342">
        <f t="shared" si="7"/>
        <v>0</v>
      </c>
      <c r="K24" s="342">
        <f t="shared" si="8"/>
        <v>0</v>
      </c>
      <c r="L24" s="341">
        <v>965551</v>
      </c>
      <c r="M24" s="342">
        <v>966778</v>
      </c>
      <c r="N24" s="342">
        <f t="shared" si="9"/>
        <v>-1227</v>
      </c>
      <c r="O24" s="342">
        <f t="shared" si="10"/>
        <v>1227000</v>
      </c>
      <c r="P24" s="342">
        <f t="shared" si="11"/>
        <v>1.227</v>
      </c>
      <c r="Q24" s="482"/>
    </row>
    <row r="25" spans="1:17" ht="15" customHeight="1">
      <c r="A25" s="268"/>
      <c r="B25" s="313" t="s">
        <v>165</v>
      </c>
      <c r="C25" s="312"/>
      <c r="D25" s="127"/>
      <c r="E25" s="127"/>
      <c r="F25" s="320"/>
      <c r="G25" s="426"/>
      <c r="H25" s="429"/>
      <c r="I25" s="322"/>
      <c r="J25" s="322"/>
      <c r="K25" s="322"/>
      <c r="L25" s="324"/>
      <c r="M25" s="322"/>
      <c r="N25" s="322"/>
      <c r="O25" s="322"/>
      <c r="P25" s="322"/>
      <c r="Q25" s="482"/>
    </row>
    <row r="26" spans="1:17" ht="18.75" customHeight="1">
      <c r="A26" s="268">
        <v>15</v>
      </c>
      <c r="B26" s="311" t="s">
        <v>15</v>
      </c>
      <c r="C26" s="312">
        <v>5128437</v>
      </c>
      <c r="D26" s="127" t="s">
        <v>12</v>
      </c>
      <c r="E26" s="96" t="s">
        <v>345</v>
      </c>
      <c r="F26" s="320">
        <v>-1000</v>
      </c>
      <c r="G26" s="341">
        <v>985976</v>
      </c>
      <c r="H26" s="342">
        <v>985962</v>
      </c>
      <c r="I26" s="322">
        <f>G26-H26</f>
        <v>14</v>
      </c>
      <c r="J26" s="322">
        <f>$F26*I26</f>
        <v>-14000</v>
      </c>
      <c r="K26" s="322">
        <f>J26/1000000</f>
        <v>-0.014</v>
      </c>
      <c r="L26" s="341">
        <v>966969</v>
      </c>
      <c r="M26" s="342">
        <v>967134</v>
      </c>
      <c r="N26" s="322">
        <f>L26-M26</f>
        <v>-165</v>
      </c>
      <c r="O26" s="322">
        <f>$F26*N26</f>
        <v>165000</v>
      </c>
      <c r="P26" s="322">
        <f>O26/1000000</f>
        <v>0.165</v>
      </c>
      <c r="Q26" s="519"/>
    </row>
    <row r="27" spans="1:17" ht="17.25" customHeight="1">
      <c r="A27" s="268">
        <v>16</v>
      </c>
      <c r="B27" s="311" t="s">
        <v>16</v>
      </c>
      <c r="C27" s="312">
        <v>4865004</v>
      </c>
      <c r="D27" s="127" t="s">
        <v>12</v>
      </c>
      <c r="E27" s="96" t="s">
        <v>345</v>
      </c>
      <c r="F27" s="320">
        <v>-1000</v>
      </c>
      <c r="G27" s="341">
        <v>1694</v>
      </c>
      <c r="H27" s="342">
        <v>1671</v>
      </c>
      <c r="I27" s="342">
        <f>G27-H27</f>
        <v>23</v>
      </c>
      <c r="J27" s="342">
        <f>$F27*I27</f>
        <v>-23000</v>
      </c>
      <c r="K27" s="342">
        <f>J27/1000000</f>
        <v>-0.023</v>
      </c>
      <c r="L27" s="341">
        <v>1166</v>
      </c>
      <c r="M27" s="342">
        <v>665</v>
      </c>
      <c r="N27" s="342">
        <f>L27-M27</f>
        <v>501</v>
      </c>
      <c r="O27" s="342">
        <f>$F27*N27</f>
        <v>-501000</v>
      </c>
      <c r="P27" s="342">
        <f>O27/1000000</f>
        <v>-0.501</v>
      </c>
      <c r="Q27" s="514"/>
    </row>
    <row r="28" spans="1:17" ht="17.25" customHeight="1">
      <c r="A28" s="268">
        <v>17</v>
      </c>
      <c r="B28" s="311" t="s">
        <v>17</v>
      </c>
      <c r="C28" s="312">
        <v>4864980</v>
      </c>
      <c r="D28" s="127" t="s">
        <v>12</v>
      </c>
      <c r="E28" s="96" t="s">
        <v>345</v>
      </c>
      <c r="F28" s="320">
        <v>-2000</v>
      </c>
      <c r="G28" s="341">
        <v>89</v>
      </c>
      <c r="H28" s="342">
        <v>89</v>
      </c>
      <c r="I28" s="322">
        <f>G28-H28</f>
        <v>0</v>
      </c>
      <c r="J28" s="322">
        <f>$F28*I28</f>
        <v>0</v>
      </c>
      <c r="K28" s="322">
        <f>J28/1000000</f>
        <v>0</v>
      </c>
      <c r="L28" s="341">
        <v>999733</v>
      </c>
      <c r="M28" s="342">
        <v>999997</v>
      </c>
      <c r="N28" s="322">
        <f>L28-M28</f>
        <v>-264</v>
      </c>
      <c r="O28" s="322">
        <f>$F28*N28</f>
        <v>528000</v>
      </c>
      <c r="P28" s="322">
        <f>O28/1000000</f>
        <v>0.528</v>
      </c>
      <c r="Q28" s="514" t="s">
        <v>476</v>
      </c>
    </row>
    <row r="29" spans="1:17" ht="17.25" customHeight="1">
      <c r="A29" s="268">
        <v>18</v>
      </c>
      <c r="B29" s="311" t="s">
        <v>164</v>
      </c>
      <c r="C29" s="312">
        <v>5295572</v>
      </c>
      <c r="D29" s="127" t="s">
        <v>12</v>
      </c>
      <c r="E29" s="96" t="s">
        <v>345</v>
      </c>
      <c r="F29" s="320">
        <v>-1000</v>
      </c>
      <c r="G29" s="341">
        <v>3796</v>
      </c>
      <c r="H29" s="342">
        <v>3796</v>
      </c>
      <c r="I29" s="342">
        <f>G29-H29</f>
        <v>0</v>
      </c>
      <c r="J29" s="342">
        <f>$F29*I29</f>
        <v>0</v>
      </c>
      <c r="K29" s="342">
        <f>J29/1000000</f>
        <v>0</v>
      </c>
      <c r="L29" s="341">
        <v>952965</v>
      </c>
      <c r="M29" s="342">
        <v>954022</v>
      </c>
      <c r="N29" s="342">
        <f>L29-M29</f>
        <v>-1057</v>
      </c>
      <c r="O29" s="342">
        <f>$F29*N29</f>
        <v>1057000</v>
      </c>
      <c r="P29" s="342">
        <f>O29/1000000</f>
        <v>1.057</v>
      </c>
      <c r="Q29" s="514"/>
    </row>
    <row r="30" spans="1:17" ht="17.25" customHeight="1">
      <c r="A30" s="268"/>
      <c r="B30" s="282" t="s">
        <v>166</v>
      </c>
      <c r="C30" s="312"/>
      <c r="D30" s="84"/>
      <c r="E30" s="84"/>
      <c r="F30" s="320"/>
      <c r="G30" s="426"/>
      <c r="H30" s="429"/>
      <c r="I30" s="322"/>
      <c r="J30" s="322"/>
      <c r="K30" s="322"/>
      <c r="L30" s="324"/>
      <c r="M30" s="322"/>
      <c r="N30" s="322"/>
      <c r="O30" s="322"/>
      <c r="P30" s="322"/>
      <c r="Q30" s="482"/>
    </row>
    <row r="31" spans="1:17" ht="18.75" customHeight="1">
      <c r="A31" s="268">
        <v>19</v>
      </c>
      <c r="B31" s="311" t="s">
        <v>15</v>
      </c>
      <c r="C31" s="312">
        <v>5295151</v>
      </c>
      <c r="D31" s="127" t="s">
        <v>12</v>
      </c>
      <c r="E31" s="96" t="s">
        <v>345</v>
      </c>
      <c r="F31" s="320">
        <v>-1000</v>
      </c>
      <c r="G31" s="341">
        <v>999869</v>
      </c>
      <c r="H31" s="342">
        <v>1000004</v>
      </c>
      <c r="I31" s="322">
        <f>G31-H31</f>
        <v>-135</v>
      </c>
      <c r="J31" s="322">
        <f>$F31*I31</f>
        <v>135000</v>
      </c>
      <c r="K31" s="322">
        <f>J31/1000000</f>
        <v>0.135</v>
      </c>
      <c r="L31" s="341">
        <v>985309</v>
      </c>
      <c r="M31" s="342">
        <v>985922</v>
      </c>
      <c r="N31" s="322">
        <f>L31-M31</f>
        <v>-613</v>
      </c>
      <c r="O31" s="322">
        <f>$F31*N31</f>
        <v>613000</v>
      </c>
      <c r="P31" s="322">
        <f>O31/1000000</f>
        <v>0.613</v>
      </c>
      <c r="Q31" s="509" t="s">
        <v>453</v>
      </c>
    </row>
    <row r="32" spans="1:17" ht="17.25" customHeight="1">
      <c r="A32" s="268">
        <v>20</v>
      </c>
      <c r="B32" s="311" t="s">
        <v>16</v>
      </c>
      <c r="C32" s="312">
        <v>4864970</v>
      </c>
      <c r="D32" s="127" t="s">
        <v>12</v>
      </c>
      <c r="E32" s="96" t="s">
        <v>345</v>
      </c>
      <c r="F32" s="320">
        <v>-1000</v>
      </c>
      <c r="G32" s="341">
        <v>997813</v>
      </c>
      <c r="H32" s="342">
        <v>997817</v>
      </c>
      <c r="I32" s="322">
        <f>G32-H32</f>
        <v>-4</v>
      </c>
      <c r="J32" s="322">
        <f>$F32*I32</f>
        <v>4000</v>
      </c>
      <c r="K32" s="322">
        <f>J32/1000000</f>
        <v>0.004</v>
      </c>
      <c r="L32" s="341">
        <v>990058</v>
      </c>
      <c r="M32" s="342">
        <v>990576</v>
      </c>
      <c r="N32" s="322">
        <f>L32-M32</f>
        <v>-518</v>
      </c>
      <c r="O32" s="322">
        <f>$F32*N32</f>
        <v>518000</v>
      </c>
      <c r="P32" s="322">
        <f>O32/1000000</f>
        <v>0.518</v>
      </c>
      <c r="Q32" s="482"/>
    </row>
    <row r="33" spans="1:17" ht="15.75" customHeight="1">
      <c r="A33" s="268">
        <v>21</v>
      </c>
      <c r="B33" s="311" t="s">
        <v>17</v>
      </c>
      <c r="C33" s="312">
        <v>5295147</v>
      </c>
      <c r="D33" s="127" t="s">
        <v>12</v>
      </c>
      <c r="E33" s="96" t="s">
        <v>345</v>
      </c>
      <c r="F33" s="320">
        <v>-1000</v>
      </c>
      <c r="G33" s="341">
        <v>999817</v>
      </c>
      <c r="H33" s="342">
        <v>999927</v>
      </c>
      <c r="I33" s="322">
        <f>G33-H33</f>
        <v>-110</v>
      </c>
      <c r="J33" s="322">
        <f>$F33*I33</f>
        <v>110000</v>
      </c>
      <c r="K33" s="322">
        <f>J33/1000000</f>
        <v>0.11</v>
      </c>
      <c r="L33" s="341">
        <v>999235</v>
      </c>
      <c r="M33" s="342">
        <v>999818</v>
      </c>
      <c r="N33" s="322">
        <f>L33-M33</f>
        <v>-583</v>
      </c>
      <c r="O33" s="322">
        <f>$F33*N33</f>
        <v>583000</v>
      </c>
      <c r="P33" s="322">
        <f>O33/1000000</f>
        <v>0.583</v>
      </c>
      <c r="Q33" s="482"/>
    </row>
    <row r="34" spans="1:17" ht="15.75" customHeight="1">
      <c r="A34" s="268">
        <v>22</v>
      </c>
      <c r="B34" s="284" t="s">
        <v>164</v>
      </c>
      <c r="C34" s="312">
        <v>4864995</v>
      </c>
      <c r="D34" s="84" t="s">
        <v>12</v>
      </c>
      <c r="E34" s="96" t="s">
        <v>345</v>
      </c>
      <c r="F34" s="320">
        <v>-1000</v>
      </c>
      <c r="G34" s="341">
        <v>13859</v>
      </c>
      <c r="H34" s="342">
        <v>13851</v>
      </c>
      <c r="I34" s="322">
        <f>G34-H34</f>
        <v>8</v>
      </c>
      <c r="J34" s="322">
        <f>$F34*I34</f>
        <v>-8000</v>
      </c>
      <c r="K34" s="322">
        <f>J34/1000000</f>
        <v>-0.008</v>
      </c>
      <c r="L34" s="341">
        <v>997400</v>
      </c>
      <c r="M34" s="342">
        <v>997891</v>
      </c>
      <c r="N34" s="322">
        <f>L34-M34</f>
        <v>-491</v>
      </c>
      <c r="O34" s="322">
        <f>$F34*N34</f>
        <v>491000</v>
      </c>
      <c r="P34" s="322">
        <f>O34/1000000</f>
        <v>0.491</v>
      </c>
      <c r="Q34" s="768"/>
    </row>
    <row r="35" spans="1:17" ht="17.25" customHeight="1">
      <c r="A35" s="268"/>
      <c r="B35" s="313" t="s">
        <v>167</v>
      </c>
      <c r="C35" s="312"/>
      <c r="D35" s="127"/>
      <c r="E35" s="127"/>
      <c r="F35" s="320"/>
      <c r="G35" s="426"/>
      <c r="H35" s="429"/>
      <c r="I35" s="322"/>
      <c r="J35" s="322"/>
      <c r="K35" s="322"/>
      <c r="L35" s="324"/>
      <c r="M35" s="322"/>
      <c r="N35" s="322"/>
      <c r="O35" s="322"/>
      <c r="P35" s="322"/>
      <c r="Q35" s="482"/>
    </row>
    <row r="36" spans="1:17" ht="19.5" customHeight="1">
      <c r="A36" s="268"/>
      <c r="B36" s="313" t="s">
        <v>39</v>
      </c>
      <c r="C36" s="312"/>
      <c r="D36" s="127"/>
      <c r="E36" s="127"/>
      <c r="F36" s="320"/>
      <c r="G36" s="426"/>
      <c r="H36" s="429"/>
      <c r="I36" s="322"/>
      <c r="J36" s="322"/>
      <c r="K36" s="322"/>
      <c r="L36" s="324"/>
      <c r="M36" s="322"/>
      <c r="N36" s="322"/>
      <c r="O36" s="322"/>
      <c r="P36" s="322"/>
      <c r="Q36" s="482"/>
    </row>
    <row r="37" spans="1:17" ht="22.5" customHeight="1">
      <c r="A37" s="268">
        <v>23</v>
      </c>
      <c r="B37" s="311" t="s">
        <v>168</v>
      </c>
      <c r="C37" s="312">
        <v>4864959</v>
      </c>
      <c r="D37" s="127" t="s">
        <v>12</v>
      </c>
      <c r="E37" s="96" t="s">
        <v>345</v>
      </c>
      <c r="F37" s="320">
        <v>1000</v>
      </c>
      <c r="G37" s="341">
        <v>15122</v>
      </c>
      <c r="H37" s="342">
        <v>15126</v>
      </c>
      <c r="I37" s="322">
        <f>G37-H37</f>
        <v>-4</v>
      </c>
      <c r="J37" s="322">
        <f>$F37*I37</f>
        <v>-4000</v>
      </c>
      <c r="K37" s="322">
        <f>J37/1000000</f>
        <v>-0.004</v>
      </c>
      <c r="L37" s="341">
        <v>10403</v>
      </c>
      <c r="M37" s="342">
        <v>10403</v>
      </c>
      <c r="N37" s="322">
        <f>L37-M37</f>
        <v>0</v>
      </c>
      <c r="O37" s="322">
        <f>$F37*N37</f>
        <v>0</v>
      </c>
      <c r="P37" s="322">
        <f>O37/1000000</f>
        <v>0</v>
      </c>
      <c r="Q37" s="482" t="s">
        <v>476</v>
      </c>
    </row>
    <row r="38" spans="1:17" ht="22.5" customHeight="1">
      <c r="A38" s="268"/>
      <c r="B38" s="311"/>
      <c r="C38" s="312">
        <v>5128435</v>
      </c>
      <c r="D38" s="127" t="s">
        <v>12</v>
      </c>
      <c r="E38" s="96" t="s">
        <v>345</v>
      </c>
      <c r="F38" s="320">
        <v>1250</v>
      </c>
      <c r="G38" s="341">
        <v>7</v>
      </c>
      <c r="H38" s="342">
        <v>0</v>
      </c>
      <c r="I38" s="322">
        <f>G38-H38</f>
        <v>7</v>
      </c>
      <c r="J38" s="322">
        <f>$F38*I38</f>
        <v>8750</v>
      </c>
      <c r="K38" s="322">
        <f>J38/1000000</f>
        <v>0.00875</v>
      </c>
      <c r="L38" s="341">
        <v>65</v>
      </c>
      <c r="M38" s="342">
        <v>0</v>
      </c>
      <c r="N38" s="322">
        <f>L38-M38</f>
        <v>65</v>
      </c>
      <c r="O38" s="322">
        <f>$F38*N38</f>
        <v>81250</v>
      </c>
      <c r="P38" s="322">
        <f>O38/1000000</f>
        <v>0.08125</v>
      </c>
      <c r="Q38" s="482" t="s">
        <v>466</v>
      </c>
    </row>
    <row r="39" spans="1:17" ht="18.75" customHeight="1">
      <c r="A39" s="268"/>
      <c r="B39" s="282" t="s">
        <v>169</v>
      </c>
      <c r="C39" s="312"/>
      <c r="D39" s="84"/>
      <c r="E39" s="84"/>
      <c r="F39" s="320"/>
      <c r="G39" s="426"/>
      <c r="H39" s="429"/>
      <c r="I39" s="322"/>
      <c r="J39" s="322"/>
      <c r="K39" s="322"/>
      <c r="L39" s="324"/>
      <c r="M39" s="322"/>
      <c r="N39" s="322"/>
      <c r="O39" s="322"/>
      <c r="P39" s="322"/>
      <c r="Q39" s="482"/>
    </row>
    <row r="40" spans="1:17" ht="22.5" customHeight="1">
      <c r="A40" s="268">
        <v>24</v>
      </c>
      <c r="B40" s="284" t="s">
        <v>15</v>
      </c>
      <c r="C40" s="312">
        <v>5269210</v>
      </c>
      <c r="D40" s="84" t="s">
        <v>12</v>
      </c>
      <c r="E40" s="96" t="s">
        <v>345</v>
      </c>
      <c r="F40" s="320">
        <v>-1000</v>
      </c>
      <c r="G40" s="341">
        <v>980892</v>
      </c>
      <c r="H40" s="342">
        <v>981396</v>
      </c>
      <c r="I40" s="322">
        <f>G40-H40</f>
        <v>-504</v>
      </c>
      <c r="J40" s="322">
        <f>$F40*I40</f>
        <v>504000</v>
      </c>
      <c r="K40" s="322">
        <f>J40/1000000</f>
        <v>0.504</v>
      </c>
      <c r="L40" s="341">
        <v>985665</v>
      </c>
      <c r="M40" s="342">
        <v>985972</v>
      </c>
      <c r="N40" s="322">
        <f>L40-M40</f>
        <v>-307</v>
      </c>
      <c r="O40" s="322">
        <f>$F40*N40</f>
        <v>307000</v>
      </c>
      <c r="P40" s="322">
        <f>O40/1000000</f>
        <v>0.307</v>
      </c>
      <c r="Q40" s="482"/>
    </row>
    <row r="41" spans="1:17" ht="22.5" customHeight="1">
      <c r="A41" s="268">
        <v>25</v>
      </c>
      <c r="B41" s="311" t="s">
        <v>16</v>
      </c>
      <c r="C41" s="312">
        <v>5269211</v>
      </c>
      <c r="D41" s="127" t="s">
        <v>12</v>
      </c>
      <c r="E41" s="96" t="s">
        <v>345</v>
      </c>
      <c r="F41" s="320">
        <v>-1000</v>
      </c>
      <c r="G41" s="341">
        <v>991515</v>
      </c>
      <c r="H41" s="342">
        <v>991518</v>
      </c>
      <c r="I41" s="322">
        <f>G41-H41</f>
        <v>-3</v>
      </c>
      <c r="J41" s="322">
        <f>$F41*I41</f>
        <v>3000</v>
      </c>
      <c r="K41" s="322">
        <f>J41/1000000</f>
        <v>0.003</v>
      </c>
      <c r="L41" s="341">
        <v>985938</v>
      </c>
      <c r="M41" s="342">
        <v>985938</v>
      </c>
      <c r="N41" s="322">
        <f>L41-M41</f>
        <v>0</v>
      </c>
      <c r="O41" s="322">
        <f>$F41*N41</f>
        <v>0</v>
      </c>
      <c r="P41" s="322">
        <f>O41/1000000</f>
        <v>0</v>
      </c>
      <c r="Q41" s="779" t="s">
        <v>472</v>
      </c>
    </row>
    <row r="42" spans="1:17" ht="18.75" customHeight="1">
      <c r="A42" s="268"/>
      <c r="B42" s="313" t="s">
        <v>170</v>
      </c>
      <c r="C42" s="312"/>
      <c r="D42" s="127"/>
      <c r="E42" s="127"/>
      <c r="F42" s="318"/>
      <c r="G42" s="426"/>
      <c r="H42" s="429"/>
      <c r="I42" s="322"/>
      <c r="J42" s="322"/>
      <c r="K42" s="322"/>
      <c r="L42" s="324"/>
      <c r="M42" s="322"/>
      <c r="N42" s="322"/>
      <c r="O42" s="322"/>
      <c r="P42" s="322"/>
      <c r="Q42" s="482"/>
    </row>
    <row r="43" spans="1:17" ht="22.5" customHeight="1">
      <c r="A43" s="268">
        <v>26</v>
      </c>
      <c r="B43" s="311" t="s">
        <v>425</v>
      </c>
      <c r="C43" s="312">
        <v>4865010</v>
      </c>
      <c r="D43" s="127" t="s">
        <v>12</v>
      </c>
      <c r="E43" s="96" t="s">
        <v>345</v>
      </c>
      <c r="F43" s="320">
        <v>-1000</v>
      </c>
      <c r="G43" s="341">
        <v>995270</v>
      </c>
      <c r="H43" s="342">
        <v>995258</v>
      </c>
      <c r="I43" s="322">
        <f>G43-H43</f>
        <v>12</v>
      </c>
      <c r="J43" s="322">
        <f>$F43*I43</f>
        <v>-12000</v>
      </c>
      <c r="K43" s="322">
        <f>J43/1000000</f>
        <v>-0.012</v>
      </c>
      <c r="L43" s="341">
        <v>990731</v>
      </c>
      <c r="M43" s="342">
        <v>991186</v>
      </c>
      <c r="N43" s="322">
        <f>L43-M43</f>
        <v>-455</v>
      </c>
      <c r="O43" s="322">
        <f>$F43*N43</f>
        <v>455000</v>
      </c>
      <c r="P43" s="322">
        <f>O43/1000000</f>
        <v>0.455</v>
      </c>
      <c r="Q43" s="482"/>
    </row>
    <row r="44" spans="1:17" ht="22.5" customHeight="1">
      <c r="A44" s="268">
        <v>27</v>
      </c>
      <c r="B44" s="311" t="s">
        <v>426</v>
      </c>
      <c r="C44" s="312">
        <v>4864965</v>
      </c>
      <c r="D44" s="127" t="s">
        <v>12</v>
      </c>
      <c r="E44" s="96" t="s">
        <v>345</v>
      </c>
      <c r="F44" s="320">
        <v>-1000</v>
      </c>
      <c r="G44" s="341">
        <v>990297</v>
      </c>
      <c r="H44" s="342">
        <v>990271</v>
      </c>
      <c r="I44" s="322">
        <f>G44-H44</f>
        <v>26</v>
      </c>
      <c r="J44" s="322">
        <f>$F44*I44</f>
        <v>-26000</v>
      </c>
      <c r="K44" s="322">
        <f>J44/1000000</f>
        <v>-0.026</v>
      </c>
      <c r="L44" s="341">
        <v>930899</v>
      </c>
      <c r="M44" s="342">
        <v>931527</v>
      </c>
      <c r="N44" s="322">
        <f>L44-M44</f>
        <v>-628</v>
      </c>
      <c r="O44" s="322">
        <f>$F44*N44</f>
        <v>628000</v>
      </c>
      <c r="P44" s="322">
        <f>O44/1000000</f>
        <v>0.628</v>
      </c>
      <c r="Q44" s="482"/>
    </row>
    <row r="45" spans="1:17" ht="22.5" customHeight="1">
      <c r="A45" s="268">
        <v>28</v>
      </c>
      <c r="B45" s="284" t="s">
        <v>427</v>
      </c>
      <c r="C45" s="312">
        <v>4864933</v>
      </c>
      <c r="D45" s="84" t="s">
        <v>12</v>
      </c>
      <c r="E45" s="96" t="s">
        <v>345</v>
      </c>
      <c r="F45" s="320">
        <v>-1000</v>
      </c>
      <c r="G45" s="341">
        <v>2219</v>
      </c>
      <c r="H45" s="342">
        <v>2256</v>
      </c>
      <c r="I45" s="322">
        <f>G45-H45</f>
        <v>-37</v>
      </c>
      <c r="J45" s="322">
        <f>$F45*I45</f>
        <v>37000</v>
      </c>
      <c r="K45" s="322">
        <f>J45/1000000</f>
        <v>0.037</v>
      </c>
      <c r="L45" s="341">
        <v>33882</v>
      </c>
      <c r="M45" s="342">
        <v>34139</v>
      </c>
      <c r="N45" s="322">
        <f>L45-M45</f>
        <v>-257</v>
      </c>
      <c r="O45" s="322">
        <f>$F45*N45</f>
        <v>257000</v>
      </c>
      <c r="P45" s="322">
        <f>O45/1000000</f>
        <v>0.257</v>
      </c>
      <c r="Q45" s="482"/>
    </row>
    <row r="46" spans="1:17" ht="22.5" customHeight="1">
      <c r="A46" s="268">
        <v>29</v>
      </c>
      <c r="B46" s="311" t="s">
        <v>428</v>
      </c>
      <c r="C46" s="312">
        <v>4864904</v>
      </c>
      <c r="D46" s="127" t="s">
        <v>12</v>
      </c>
      <c r="E46" s="96" t="s">
        <v>345</v>
      </c>
      <c r="F46" s="320">
        <v>-1000</v>
      </c>
      <c r="G46" s="341">
        <v>998196</v>
      </c>
      <c r="H46" s="342">
        <v>998201</v>
      </c>
      <c r="I46" s="322">
        <f>G46-H46</f>
        <v>-5</v>
      </c>
      <c r="J46" s="322">
        <f>$F46*I46</f>
        <v>5000</v>
      </c>
      <c r="K46" s="322">
        <f>J46/1000000</f>
        <v>0.005</v>
      </c>
      <c r="L46" s="341">
        <v>996477</v>
      </c>
      <c r="M46" s="342">
        <v>996742</v>
      </c>
      <c r="N46" s="322">
        <f>L46-M46</f>
        <v>-265</v>
      </c>
      <c r="O46" s="322">
        <f>$F46*N46</f>
        <v>265000</v>
      </c>
      <c r="P46" s="322">
        <f>O46/1000000</f>
        <v>0.265</v>
      </c>
      <c r="Q46" s="482"/>
    </row>
    <row r="47" spans="1:17" ht="22.5" customHeight="1" thickBot="1">
      <c r="A47" s="268">
        <v>30</v>
      </c>
      <c r="B47" s="311" t="s">
        <v>429</v>
      </c>
      <c r="C47" s="312">
        <v>4864926</v>
      </c>
      <c r="D47" s="127" t="s">
        <v>12</v>
      </c>
      <c r="E47" s="96" t="s">
        <v>345</v>
      </c>
      <c r="F47" s="780">
        <v>-1000</v>
      </c>
      <c r="G47" s="341">
        <v>996460</v>
      </c>
      <c r="H47" s="342">
        <v>996460</v>
      </c>
      <c r="I47" s="322">
        <f>G47-H47</f>
        <v>0</v>
      </c>
      <c r="J47" s="322">
        <f>$F47*I47</f>
        <v>0</v>
      </c>
      <c r="K47" s="322">
        <f>J47/1000000</f>
        <v>0</v>
      </c>
      <c r="L47" s="341">
        <v>864116</v>
      </c>
      <c r="M47" s="342">
        <v>864116</v>
      </c>
      <c r="N47" s="322">
        <f>L47-M47</f>
        <v>0</v>
      </c>
      <c r="O47" s="322">
        <f>$F47*N47</f>
        <v>0</v>
      </c>
      <c r="P47" s="322">
        <f>O47/1000000</f>
        <v>0</v>
      </c>
      <c r="Q47" s="482" t="s">
        <v>476</v>
      </c>
    </row>
    <row r="48" spans="1:17" ht="18" customHeight="1" thickBot="1" thickTop="1">
      <c r="A48" s="400" t="s">
        <v>334</v>
      </c>
      <c r="B48" s="314"/>
      <c r="C48" s="315"/>
      <c r="D48" s="260"/>
      <c r="E48" s="261"/>
      <c r="F48" s="320"/>
      <c r="G48" s="427"/>
      <c r="H48" s="428"/>
      <c r="I48" s="326"/>
      <c r="J48" s="326"/>
      <c r="K48" s="326"/>
      <c r="L48" s="326"/>
      <c r="M48" s="326"/>
      <c r="N48" s="326"/>
      <c r="O48" s="326"/>
      <c r="P48" s="635" t="str">
        <f>NDPL!$Q$1</f>
        <v>APRIL-2017</v>
      </c>
      <c r="Q48" s="635"/>
    </row>
    <row r="49" spans="1:17" ht="19.5" customHeight="1" thickTop="1">
      <c r="A49" s="279"/>
      <c r="B49" s="282" t="s">
        <v>171</v>
      </c>
      <c r="C49" s="312"/>
      <c r="D49" s="84"/>
      <c r="E49" s="84"/>
      <c r="F49" s="415"/>
      <c r="G49" s="426"/>
      <c r="H49" s="429"/>
      <c r="I49" s="322"/>
      <c r="J49" s="322"/>
      <c r="K49" s="322"/>
      <c r="L49" s="324"/>
      <c r="M49" s="322"/>
      <c r="N49" s="322"/>
      <c r="O49" s="322"/>
      <c r="P49" s="322"/>
      <c r="Q49" s="469"/>
    </row>
    <row r="50" spans="1:17" ht="15" customHeight="1">
      <c r="A50" s="268">
        <v>31</v>
      </c>
      <c r="B50" s="311" t="s">
        <v>15</v>
      </c>
      <c r="C50" s="312">
        <v>4864962</v>
      </c>
      <c r="D50" s="127" t="s">
        <v>12</v>
      </c>
      <c r="E50" s="96" t="s">
        <v>345</v>
      </c>
      <c r="F50" s="320">
        <v>-1000</v>
      </c>
      <c r="G50" s="341">
        <v>412</v>
      </c>
      <c r="H50" s="342">
        <v>372</v>
      </c>
      <c r="I50" s="322">
        <f>G50-H50</f>
        <v>40</v>
      </c>
      <c r="J50" s="322">
        <f>$F50*I50</f>
        <v>-40000</v>
      </c>
      <c r="K50" s="322">
        <f>J50/1000000</f>
        <v>-0.04</v>
      </c>
      <c r="L50" s="341">
        <v>999908</v>
      </c>
      <c r="M50" s="342">
        <v>999964</v>
      </c>
      <c r="N50" s="322">
        <f>L50-M50</f>
        <v>-56</v>
      </c>
      <c r="O50" s="322">
        <f>$F50*N50</f>
        <v>56000</v>
      </c>
      <c r="P50" s="322">
        <f>O50/1000000</f>
        <v>0.056</v>
      </c>
      <c r="Q50" s="481"/>
    </row>
    <row r="51" spans="1:17" ht="16.5" customHeight="1">
      <c r="A51" s="268">
        <v>32</v>
      </c>
      <c r="B51" s="311" t="s">
        <v>16</v>
      </c>
      <c r="C51" s="312">
        <v>5128455</v>
      </c>
      <c r="D51" s="127" t="s">
        <v>12</v>
      </c>
      <c r="E51" s="96" t="s">
        <v>345</v>
      </c>
      <c r="F51" s="320">
        <v>-500</v>
      </c>
      <c r="G51" s="341">
        <v>328</v>
      </c>
      <c r="H51" s="342">
        <v>236</v>
      </c>
      <c r="I51" s="322">
        <f>G51-H51</f>
        <v>92</v>
      </c>
      <c r="J51" s="322">
        <f>$F51*I51</f>
        <v>-46000</v>
      </c>
      <c r="K51" s="322">
        <f>J51/1000000</f>
        <v>-0.046</v>
      </c>
      <c r="L51" s="341">
        <v>998029</v>
      </c>
      <c r="M51" s="342">
        <v>998118</v>
      </c>
      <c r="N51" s="322">
        <f>L51-M51</f>
        <v>-89</v>
      </c>
      <c r="O51" s="322">
        <f>$F51*N51</f>
        <v>44500</v>
      </c>
      <c r="P51" s="322">
        <f>O51/1000000</f>
        <v>0.0445</v>
      </c>
      <c r="Q51" s="469"/>
    </row>
    <row r="52" spans="1:17" ht="15.75" customHeight="1">
      <c r="A52" s="268">
        <v>33</v>
      </c>
      <c r="B52" s="311" t="s">
        <v>17</v>
      </c>
      <c r="C52" s="312">
        <v>4864979</v>
      </c>
      <c r="D52" s="127" t="s">
        <v>12</v>
      </c>
      <c r="E52" s="96" t="s">
        <v>345</v>
      </c>
      <c r="F52" s="320">
        <v>-2000</v>
      </c>
      <c r="G52" s="341">
        <v>16189</v>
      </c>
      <c r="H52" s="342">
        <v>14868</v>
      </c>
      <c r="I52" s="322">
        <f>G52-H52</f>
        <v>1321</v>
      </c>
      <c r="J52" s="322">
        <f>$F52*I52</f>
        <v>-2642000</v>
      </c>
      <c r="K52" s="322">
        <f>J52/1000000</f>
        <v>-2.642</v>
      </c>
      <c r="L52" s="341">
        <v>969516</v>
      </c>
      <c r="M52" s="342">
        <v>969507</v>
      </c>
      <c r="N52" s="322">
        <f>L52-M52</f>
        <v>9</v>
      </c>
      <c r="O52" s="322">
        <f>$F52*N52</f>
        <v>-18000</v>
      </c>
      <c r="P52" s="322">
        <f>O52/1000000</f>
        <v>-0.018</v>
      </c>
      <c r="Q52" s="515"/>
    </row>
    <row r="53" spans="1:17" ht="13.5" customHeight="1">
      <c r="A53" s="268"/>
      <c r="B53" s="313" t="s">
        <v>172</v>
      </c>
      <c r="C53" s="312"/>
      <c r="D53" s="127"/>
      <c r="E53" s="127"/>
      <c r="F53" s="320"/>
      <c r="G53" s="426"/>
      <c r="H53" s="429"/>
      <c r="I53" s="322"/>
      <c r="J53" s="322"/>
      <c r="K53" s="322"/>
      <c r="L53" s="324"/>
      <c r="M53" s="322"/>
      <c r="N53" s="322"/>
      <c r="O53" s="322"/>
      <c r="P53" s="322"/>
      <c r="Q53" s="469"/>
    </row>
    <row r="54" spans="1:17" ht="15" customHeight="1">
      <c r="A54" s="268">
        <v>34</v>
      </c>
      <c r="B54" s="311" t="s">
        <v>15</v>
      </c>
      <c r="C54" s="312">
        <v>4864966</v>
      </c>
      <c r="D54" s="127" t="s">
        <v>12</v>
      </c>
      <c r="E54" s="96" t="s">
        <v>345</v>
      </c>
      <c r="F54" s="320">
        <v>-1000</v>
      </c>
      <c r="G54" s="341">
        <v>995060</v>
      </c>
      <c r="H54" s="342">
        <v>995060</v>
      </c>
      <c r="I54" s="322">
        <f>G54-H54</f>
        <v>0</v>
      </c>
      <c r="J54" s="322">
        <f>$F54*I54</f>
        <v>0</v>
      </c>
      <c r="K54" s="322">
        <f>J54/1000000</f>
        <v>0</v>
      </c>
      <c r="L54" s="341">
        <v>899552</v>
      </c>
      <c r="M54" s="342">
        <v>900246</v>
      </c>
      <c r="N54" s="322">
        <f>L54-M54</f>
        <v>-694</v>
      </c>
      <c r="O54" s="322">
        <f>$F54*N54</f>
        <v>694000</v>
      </c>
      <c r="P54" s="322">
        <f>O54/1000000</f>
        <v>0.694</v>
      </c>
      <c r="Q54" s="469"/>
    </row>
    <row r="55" spans="1:17" ht="17.25" customHeight="1">
      <c r="A55" s="268">
        <v>35</v>
      </c>
      <c r="B55" s="311" t="s">
        <v>16</v>
      </c>
      <c r="C55" s="312">
        <v>4864967</v>
      </c>
      <c r="D55" s="127" t="s">
        <v>12</v>
      </c>
      <c r="E55" s="96" t="s">
        <v>345</v>
      </c>
      <c r="F55" s="320">
        <v>-1000</v>
      </c>
      <c r="G55" s="341">
        <v>994407</v>
      </c>
      <c r="H55" s="342">
        <v>994407</v>
      </c>
      <c r="I55" s="322">
        <f>G55-H55</f>
        <v>0</v>
      </c>
      <c r="J55" s="322">
        <f>$F55*I55</f>
        <v>0</v>
      </c>
      <c r="K55" s="322">
        <f>J55/1000000</f>
        <v>0</v>
      </c>
      <c r="L55" s="341">
        <v>927470</v>
      </c>
      <c r="M55" s="342">
        <v>927470</v>
      </c>
      <c r="N55" s="322">
        <f>L55-M55</f>
        <v>0</v>
      </c>
      <c r="O55" s="322">
        <f>$F55*N55</f>
        <v>0</v>
      </c>
      <c r="P55" s="322">
        <f>O55/1000000</f>
        <v>0</v>
      </c>
      <c r="Q55" s="469"/>
    </row>
    <row r="56" spans="1:17" ht="17.25" customHeight="1">
      <c r="A56" s="268">
        <v>36</v>
      </c>
      <c r="B56" s="311" t="s">
        <v>17</v>
      </c>
      <c r="C56" s="312">
        <v>4865000</v>
      </c>
      <c r="D56" s="127" t="s">
        <v>12</v>
      </c>
      <c r="E56" s="96" t="s">
        <v>345</v>
      </c>
      <c r="F56" s="320">
        <v>-1000</v>
      </c>
      <c r="G56" s="341">
        <v>999022</v>
      </c>
      <c r="H56" s="342">
        <v>999022</v>
      </c>
      <c r="I56" s="322">
        <f>G56-H56</f>
        <v>0</v>
      </c>
      <c r="J56" s="322">
        <f>$F56*I56</f>
        <v>0</v>
      </c>
      <c r="K56" s="322">
        <f>J56/1000000</f>
        <v>0</v>
      </c>
      <c r="L56" s="341">
        <v>984756</v>
      </c>
      <c r="M56" s="342">
        <v>985421</v>
      </c>
      <c r="N56" s="322">
        <f>L56-M56</f>
        <v>-665</v>
      </c>
      <c r="O56" s="322">
        <f>$F56*N56</f>
        <v>665000</v>
      </c>
      <c r="P56" s="322">
        <f>O56/1000000</f>
        <v>0.665</v>
      </c>
      <c r="Q56" s="481"/>
    </row>
    <row r="57" spans="1:17" ht="17.25" customHeight="1">
      <c r="A57" s="268">
        <v>37</v>
      </c>
      <c r="B57" s="311" t="s">
        <v>164</v>
      </c>
      <c r="C57" s="312">
        <v>4864964</v>
      </c>
      <c r="D57" s="127" t="s">
        <v>12</v>
      </c>
      <c r="E57" s="96" t="s">
        <v>345</v>
      </c>
      <c r="F57" s="320">
        <v>-2000</v>
      </c>
      <c r="G57" s="341">
        <v>62</v>
      </c>
      <c r="H57" s="342">
        <v>16</v>
      </c>
      <c r="I57" s="342">
        <f>G57-H57</f>
        <v>46</v>
      </c>
      <c r="J57" s="342">
        <f>$F57*I57</f>
        <v>-92000</v>
      </c>
      <c r="K57" s="342">
        <f>J57/1000000</f>
        <v>-0.092</v>
      </c>
      <c r="L57" s="341">
        <v>999897</v>
      </c>
      <c r="M57" s="342">
        <v>999960</v>
      </c>
      <c r="N57" s="342">
        <f>L57-M57</f>
        <v>-63</v>
      </c>
      <c r="O57" s="342">
        <f>$F57*N57</f>
        <v>126000</v>
      </c>
      <c r="P57" s="342">
        <f>O57/1000000</f>
        <v>0.126</v>
      </c>
      <c r="Q57" s="517" t="s">
        <v>451</v>
      </c>
    </row>
    <row r="58" spans="1:17" ht="17.25" customHeight="1">
      <c r="A58" s="268"/>
      <c r="B58" s="313" t="s">
        <v>119</v>
      </c>
      <c r="C58" s="312"/>
      <c r="D58" s="127"/>
      <c r="E58" s="96"/>
      <c r="F58" s="318"/>
      <c r="G58" s="426"/>
      <c r="H58" s="429"/>
      <c r="I58" s="322"/>
      <c r="J58" s="322"/>
      <c r="K58" s="322"/>
      <c r="L58" s="324"/>
      <c r="M58" s="322"/>
      <c r="N58" s="322"/>
      <c r="O58" s="322"/>
      <c r="P58" s="322"/>
      <c r="Q58" s="469"/>
    </row>
    <row r="59" spans="1:17" ht="15.75" customHeight="1">
      <c r="A59" s="268">
        <v>38</v>
      </c>
      <c r="B59" s="311" t="s">
        <v>367</v>
      </c>
      <c r="C59" s="312">
        <v>4864827</v>
      </c>
      <c r="D59" s="127" t="s">
        <v>12</v>
      </c>
      <c r="E59" s="96" t="s">
        <v>345</v>
      </c>
      <c r="F59" s="318">
        <v>-666.666</v>
      </c>
      <c r="G59" s="341">
        <v>970116</v>
      </c>
      <c r="H59" s="342">
        <v>970438</v>
      </c>
      <c r="I59" s="322">
        <f>G59-H59</f>
        <v>-322</v>
      </c>
      <c r="J59" s="322">
        <f>$F59*I59</f>
        <v>214666.45200000002</v>
      </c>
      <c r="K59" s="322">
        <f>J59/1000000</f>
        <v>0.214666452</v>
      </c>
      <c r="L59" s="341">
        <v>967257</v>
      </c>
      <c r="M59" s="342">
        <v>967315</v>
      </c>
      <c r="N59" s="322">
        <f>L59-M59</f>
        <v>-58</v>
      </c>
      <c r="O59" s="322">
        <f>$F59*N59</f>
        <v>38666.628000000004</v>
      </c>
      <c r="P59" s="322">
        <f>O59/1000000</f>
        <v>0.038666628</v>
      </c>
      <c r="Q59" s="470"/>
    </row>
    <row r="60" spans="1:17" ht="17.25" customHeight="1">
      <c r="A60" s="268">
        <v>39</v>
      </c>
      <c r="B60" s="311" t="s">
        <v>174</v>
      </c>
      <c r="C60" s="312">
        <v>4865003</v>
      </c>
      <c r="D60" s="127" t="s">
        <v>12</v>
      </c>
      <c r="E60" s="96" t="s">
        <v>345</v>
      </c>
      <c r="F60" s="771">
        <v>-2000</v>
      </c>
      <c r="G60" s="341">
        <v>999679</v>
      </c>
      <c r="H60" s="342">
        <v>1000228</v>
      </c>
      <c r="I60" s="322">
        <f>G60-H60</f>
        <v>-549</v>
      </c>
      <c r="J60" s="322">
        <f>$F60*I60</f>
        <v>1098000</v>
      </c>
      <c r="K60" s="322">
        <f>J60/1000000</f>
        <v>1.098</v>
      </c>
      <c r="L60" s="341">
        <v>999999</v>
      </c>
      <c r="M60" s="342">
        <v>999999</v>
      </c>
      <c r="N60" s="322">
        <f>L60-M60</f>
        <v>0</v>
      </c>
      <c r="O60" s="322">
        <f>$F60*N60</f>
        <v>0</v>
      </c>
      <c r="P60" s="322">
        <f>O60/1000000</f>
        <v>0</v>
      </c>
      <c r="Q60" s="469" t="s">
        <v>456</v>
      </c>
    </row>
    <row r="61" spans="1:17" ht="18.75" customHeight="1">
      <c r="A61" s="268"/>
      <c r="B61" s="313" t="s">
        <v>369</v>
      </c>
      <c r="C61" s="312"/>
      <c r="D61" s="127"/>
      <c r="E61" s="96"/>
      <c r="F61" s="318"/>
      <c r="G61" s="426"/>
      <c r="H61" s="429"/>
      <c r="I61" s="322"/>
      <c r="J61" s="322"/>
      <c r="K61" s="322"/>
      <c r="L61" s="324"/>
      <c r="M61" s="322"/>
      <c r="N61" s="322"/>
      <c r="O61" s="322"/>
      <c r="P61" s="322"/>
      <c r="Q61" s="469"/>
    </row>
    <row r="62" spans="1:17" ht="21" customHeight="1">
      <c r="A62" s="268">
        <v>40</v>
      </c>
      <c r="B62" s="311" t="s">
        <v>367</v>
      </c>
      <c r="C62" s="312">
        <v>4865024</v>
      </c>
      <c r="D62" s="127" t="s">
        <v>12</v>
      </c>
      <c r="E62" s="96" t="s">
        <v>345</v>
      </c>
      <c r="F62" s="417">
        <v>-2000</v>
      </c>
      <c r="G62" s="341">
        <v>5619</v>
      </c>
      <c r="H62" s="342">
        <v>5619</v>
      </c>
      <c r="I62" s="322">
        <f>G62-H62</f>
        <v>0</v>
      </c>
      <c r="J62" s="322">
        <f>$F62*I62</f>
        <v>0</v>
      </c>
      <c r="K62" s="322">
        <f>J62/1000000</f>
        <v>0</v>
      </c>
      <c r="L62" s="341">
        <v>2377</v>
      </c>
      <c r="M62" s="342">
        <v>2291</v>
      </c>
      <c r="N62" s="322">
        <f>L62-M62</f>
        <v>86</v>
      </c>
      <c r="O62" s="322">
        <f>$F62*N62</f>
        <v>-172000</v>
      </c>
      <c r="P62" s="322">
        <f>O62/1000000</f>
        <v>-0.172</v>
      </c>
      <c r="Q62" s="469"/>
    </row>
    <row r="63" spans="1:17" ht="21" customHeight="1">
      <c r="A63" s="268">
        <v>41</v>
      </c>
      <c r="B63" s="311" t="s">
        <v>174</v>
      </c>
      <c r="C63" s="312">
        <v>4864920</v>
      </c>
      <c r="D63" s="127" t="s">
        <v>12</v>
      </c>
      <c r="E63" s="96" t="s">
        <v>345</v>
      </c>
      <c r="F63" s="417">
        <v>-2000</v>
      </c>
      <c r="G63" s="341">
        <v>2538</v>
      </c>
      <c r="H63" s="342">
        <v>2538</v>
      </c>
      <c r="I63" s="322">
        <f>G63-H63</f>
        <v>0</v>
      </c>
      <c r="J63" s="322">
        <f>$F63*I63</f>
        <v>0</v>
      </c>
      <c r="K63" s="322">
        <f>J63/1000000</f>
        <v>0</v>
      </c>
      <c r="L63" s="341">
        <v>1336</v>
      </c>
      <c r="M63" s="342">
        <v>1270</v>
      </c>
      <c r="N63" s="322">
        <f>L63-M63</f>
        <v>66</v>
      </c>
      <c r="O63" s="322">
        <f>$F63*N63</f>
        <v>-132000</v>
      </c>
      <c r="P63" s="322">
        <f>O63/1000000</f>
        <v>-0.132</v>
      </c>
      <c r="Q63" s="469"/>
    </row>
    <row r="64" spans="1:17" ht="18" customHeight="1">
      <c r="A64" s="268"/>
      <c r="B64" s="455" t="s">
        <v>375</v>
      </c>
      <c r="C64" s="312"/>
      <c r="D64" s="127"/>
      <c r="E64" s="96"/>
      <c r="F64" s="417"/>
      <c r="G64" s="341"/>
      <c r="H64" s="342"/>
      <c r="I64" s="322"/>
      <c r="J64" s="322"/>
      <c r="K64" s="322"/>
      <c r="L64" s="341"/>
      <c r="M64" s="342"/>
      <c r="N64" s="322"/>
      <c r="O64" s="322"/>
      <c r="P64" s="322"/>
      <c r="Q64" s="469"/>
    </row>
    <row r="65" spans="1:17" ht="21" customHeight="1">
      <c r="A65" s="268">
        <v>42</v>
      </c>
      <c r="B65" s="311" t="s">
        <v>367</v>
      </c>
      <c r="C65" s="312">
        <v>5128414</v>
      </c>
      <c r="D65" s="127" t="s">
        <v>12</v>
      </c>
      <c r="E65" s="96" t="s">
        <v>345</v>
      </c>
      <c r="F65" s="417">
        <v>-1000</v>
      </c>
      <c r="G65" s="341">
        <v>917326</v>
      </c>
      <c r="H65" s="342">
        <v>917323</v>
      </c>
      <c r="I65" s="322">
        <f>G65-H65</f>
        <v>3</v>
      </c>
      <c r="J65" s="322">
        <f>$F65*I65</f>
        <v>-3000</v>
      </c>
      <c r="K65" s="322">
        <f>J65/1000000</f>
        <v>-0.003</v>
      </c>
      <c r="L65" s="341">
        <v>982817</v>
      </c>
      <c r="M65" s="342">
        <v>983627</v>
      </c>
      <c r="N65" s="322">
        <f>L65-M65</f>
        <v>-810</v>
      </c>
      <c r="O65" s="322">
        <f>$F65*N65</f>
        <v>810000</v>
      </c>
      <c r="P65" s="322">
        <f>O65/1000000</f>
        <v>0.81</v>
      </c>
      <c r="Q65" s="469"/>
    </row>
    <row r="66" spans="1:17" ht="21" customHeight="1">
      <c r="A66" s="268">
        <v>43</v>
      </c>
      <c r="B66" s="311" t="s">
        <v>174</v>
      </c>
      <c r="C66" s="312">
        <v>4902504</v>
      </c>
      <c r="D66" s="127" t="s">
        <v>12</v>
      </c>
      <c r="E66" s="96" t="s">
        <v>345</v>
      </c>
      <c r="F66" s="417">
        <v>-1000</v>
      </c>
      <c r="G66" s="341">
        <v>120</v>
      </c>
      <c r="H66" s="342">
        <v>119</v>
      </c>
      <c r="I66" s="322">
        <f>G66-H66</f>
        <v>1</v>
      </c>
      <c r="J66" s="322">
        <f>$F66*I66</f>
        <v>-1000</v>
      </c>
      <c r="K66" s="322">
        <f>J66/1000000</f>
        <v>-0.001</v>
      </c>
      <c r="L66" s="341">
        <v>998891</v>
      </c>
      <c r="M66" s="342">
        <v>999835</v>
      </c>
      <c r="N66" s="322">
        <f>L66-M66</f>
        <v>-944</v>
      </c>
      <c r="O66" s="322">
        <f>$F66*N66</f>
        <v>944000</v>
      </c>
      <c r="P66" s="322">
        <f>O66/1000000</f>
        <v>0.944</v>
      </c>
      <c r="Q66" s="469" t="s">
        <v>455</v>
      </c>
    </row>
    <row r="67" spans="1:17" ht="21" customHeight="1">
      <c r="A67" s="268"/>
      <c r="B67" s="455" t="s">
        <v>384</v>
      </c>
      <c r="C67" s="312"/>
      <c r="D67" s="127"/>
      <c r="E67" s="96"/>
      <c r="F67" s="417"/>
      <c r="G67" s="341"/>
      <c r="H67" s="342"/>
      <c r="I67" s="322"/>
      <c r="J67" s="322"/>
      <c r="K67" s="322"/>
      <c r="L67" s="341"/>
      <c r="M67" s="342"/>
      <c r="N67" s="322"/>
      <c r="O67" s="322"/>
      <c r="P67" s="322"/>
      <c r="Q67" s="469"/>
    </row>
    <row r="68" spans="1:17" ht="21" customHeight="1">
      <c r="A68" s="268">
        <v>44</v>
      </c>
      <c r="B68" s="311" t="s">
        <v>385</v>
      </c>
      <c r="C68" s="312">
        <v>5100228</v>
      </c>
      <c r="D68" s="127" t="s">
        <v>12</v>
      </c>
      <c r="E68" s="96" t="s">
        <v>345</v>
      </c>
      <c r="F68" s="417">
        <v>800</v>
      </c>
      <c r="G68" s="341">
        <v>993087</v>
      </c>
      <c r="H68" s="342">
        <v>993087</v>
      </c>
      <c r="I68" s="322">
        <f aca="true" t="shared" si="12" ref="I68:I75">G68-H68</f>
        <v>0</v>
      </c>
      <c r="J68" s="322">
        <f aca="true" t="shared" si="13" ref="J68:J75">$F68*I68</f>
        <v>0</v>
      </c>
      <c r="K68" s="322">
        <f aca="true" t="shared" si="14" ref="K68:K75">J68/1000000</f>
        <v>0</v>
      </c>
      <c r="L68" s="341">
        <v>1367</v>
      </c>
      <c r="M68" s="342">
        <v>1367</v>
      </c>
      <c r="N68" s="322">
        <f aca="true" t="shared" si="15" ref="N68:N75">L68-M68</f>
        <v>0</v>
      </c>
      <c r="O68" s="322">
        <f aca="true" t="shared" si="16" ref="O68:O75">$F68*N68</f>
        <v>0</v>
      </c>
      <c r="P68" s="322">
        <f aca="true" t="shared" si="17" ref="P68:P75">O68/1000000</f>
        <v>0</v>
      </c>
      <c r="Q68" s="469"/>
    </row>
    <row r="69" spans="1:17" ht="21" customHeight="1">
      <c r="A69" s="268">
        <v>45</v>
      </c>
      <c r="B69" s="362" t="s">
        <v>386</v>
      </c>
      <c r="C69" s="312">
        <v>5128441</v>
      </c>
      <c r="D69" s="127" t="s">
        <v>12</v>
      </c>
      <c r="E69" s="96" t="s">
        <v>345</v>
      </c>
      <c r="F69" s="417">
        <v>800</v>
      </c>
      <c r="G69" s="341">
        <v>32592</v>
      </c>
      <c r="H69" s="277">
        <v>30063</v>
      </c>
      <c r="I69" s="322">
        <f t="shared" si="12"/>
        <v>2529</v>
      </c>
      <c r="J69" s="322">
        <f t="shared" si="13"/>
        <v>2023200</v>
      </c>
      <c r="K69" s="322">
        <f t="shared" si="14"/>
        <v>2.0232</v>
      </c>
      <c r="L69" s="341">
        <v>6364</v>
      </c>
      <c r="M69" s="277">
        <v>6364</v>
      </c>
      <c r="N69" s="322">
        <f t="shared" si="15"/>
        <v>0</v>
      </c>
      <c r="O69" s="322">
        <f t="shared" si="16"/>
        <v>0</v>
      </c>
      <c r="P69" s="322">
        <f t="shared" si="17"/>
        <v>0</v>
      </c>
      <c r="Q69" s="469"/>
    </row>
    <row r="70" spans="1:17" ht="21" customHeight="1">
      <c r="A70" s="268">
        <v>46</v>
      </c>
      <c r="B70" s="311" t="s">
        <v>361</v>
      </c>
      <c r="C70" s="312">
        <v>5128443</v>
      </c>
      <c r="D70" s="127" t="s">
        <v>12</v>
      </c>
      <c r="E70" s="96" t="s">
        <v>345</v>
      </c>
      <c r="F70" s="417">
        <v>800</v>
      </c>
      <c r="G70" s="341">
        <v>905880</v>
      </c>
      <c r="H70" s="342">
        <v>905880</v>
      </c>
      <c r="I70" s="322">
        <f t="shared" si="12"/>
        <v>0</v>
      </c>
      <c r="J70" s="322">
        <f t="shared" si="13"/>
        <v>0</v>
      </c>
      <c r="K70" s="322">
        <f t="shared" si="14"/>
        <v>0</v>
      </c>
      <c r="L70" s="341">
        <v>999531</v>
      </c>
      <c r="M70" s="342">
        <v>999531</v>
      </c>
      <c r="N70" s="322">
        <f t="shared" si="15"/>
        <v>0</v>
      </c>
      <c r="O70" s="322">
        <f t="shared" si="16"/>
        <v>0</v>
      </c>
      <c r="P70" s="322">
        <f t="shared" si="17"/>
        <v>0</v>
      </c>
      <c r="Q70" s="469"/>
    </row>
    <row r="71" spans="1:17" ht="21" customHeight="1">
      <c r="A71" s="268"/>
      <c r="B71" s="311"/>
      <c r="C71" s="312"/>
      <c r="D71" s="127"/>
      <c r="E71" s="96"/>
      <c r="F71" s="417"/>
      <c r="G71" s="341"/>
      <c r="H71" s="342"/>
      <c r="I71" s="322"/>
      <c r="J71" s="322"/>
      <c r="K71" s="322">
        <v>-0.7556</v>
      </c>
      <c r="L71" s="341"/>
      <c r="M71" s="342"/>
      <c r="N71" s="322"/>
      <c r="O71" s="322"/>
      <c r="P71" s="322">
        <v>-0.00192</v>
      </c>
      <c r="Q71" s="469" t="s">
        <v>475</v>
      </c>
    </row>
    <row r="72" spans="1:17" ht="21" customHeight="1">
      <c r="A72" s="268"/>
      <c r="B72" s="311"/>
      <c r="C72" s="312">
        <v>5100233</v>
      </c>
      <c r="D72" s="127" t="s">
        <v>12</v>
      </c>
      <c r="E72" s="96" t="s">
        <v>345</v>
      </c>
      <c r="F72" s="417">
        <v>800</v>
      </c>
      <c r="G72" s="341">
        <v>999393</v>
      </c>
      <c r="H72" s="342">
        <v>1000000</v>
      </c>
      <c r="I72" s="322">
        <f>G72-H72</f>
        <v>-607</v>
      </c>
      <c r="J72" s="322">
        <f>$F72*I72</f>
        <v>-485600</v>
      </c>
      <c r="K72" s="322">
        <f>J72/1000000</f>
        <v>-0.4856</v>
      </c>
      <c r="L72" s="341">
        <v>0</v>
      </c>
      <c r="M72" s="342">
        <v>0</v>
      </c>
      <c r="N72" s="322">
        <f>L72-M72</f>
        <v>0</v>
      </c>
      <c r="O72" s="322">
        <f>$F72*N72</f>
        <v>0</v>
      </c>
      <c r="P72" s="322">
        <f>O72/1000000</f>
        <v>0</v>
      </c>
      <c r="Q72" s="469" t="s">
        <v>471</v>
      </c>
    </row>
    <row r="73" spans="1:17" ht="21" customHeight="1">
      <c r="A73" s="268">
        <v>47</v>
      </c>
      <c r="B73" s="311" t="s">
        <v>389</v>
      </c>
      <c r="C73" s="312">
        <v>5128407</v>
      </c>
      <c r="D73" s="127" t="s">
        <v>12</v>
      </c>
      <c r="E73" s="96" t="s">
        <v>345</v>
      </c>
      <c r="F73" s="417">
        <v>-2000</v>
      </c>
      <c r="G73" s="341">
        <v>999427</v>
      </c>
      <c r="H73" s="342">
        <v>999427</v>
      </c>
      <c r="I73" s="322">
        <f t="shared" si="12"/>
        <v>0</v>
      </c>
      <c r="J73" s="322">
        <f t="shared" si="13"/>
        <v>0</v>
      </c>
      <c r="K73" s="322">
        <f t="shared" si="14"/>
        <v>0</v>
      </c>
      <c r="L73" s="341">
        <v>30</v>
      </c>
      <c r="M73" s="342">
        <v>30</v>
      </c>
      <c r="N73" s="322">
        <f t="shared" si="15"/>
        <v>0</v>
      </c>
      <c r="O73" s="322">
        <f t="shared" si="16"/>
        <v>0</v>
      </c>
      <c r="P73" s="322">
        <f t="shared" si="17"/>
        <v>0</v>
      </c>
      <c r="Q73" s="469"/>
    </row>
    <row r="74" spans="1:17" ht="21" customHeight="1">
      <c r="A74" s="268">
        <v>48</v>
      </c>
      <c r="B74" s="311" t="s">
        <v>434</v>
      </c>
      <c r="C74" s="312">
        <v>4865049</v>
      </c>
      <c r="D74" s="127" t="s">
        <v>12</v>
      </c>
      <c r="E74" s="96" t="s">
        <v>345</v>
      </c>
      <c r="F74" s="417">
        <v>800</v>
      </c>
      <c r="G74" s="341">
        <v>1000370</v>
      </c>
      <c r="H74" s="277">
        <v>999992</v>
      </c>
      <c r="I74" s="322">
        <f t="shared" si="12"/>
        <v>378</v>
      </c>
      <c r="J74" s="322">
        <f t="shared" si="13"/>
        <v>302400</v>
      </c>
      <c r="K74" s="322">
        <f t="shared" si="14"/>
        <v>0.3024</v>
      </c>
      <c r="L74" s="341">
        <v>999791</v>
      </c>
      <c r="M74" s="277">
        <v>999791</v>
      </c>
      <c r="N74" s="322">
        <f t="shared" si="15"/>
        <v>0</v>
      </c>
      <c r="O74" s="322">
        <f t="shared" si="16"/>
        <v>0</v>
      </c>
      <c r="P74" s="322">
        <f t="shared" si="17"/>
        <v>0</v>
      </c>
      <c r="Q74" s="469"/>
    </row>
    <row r="75" spans="1:17" ht="21" customHeight="1">
      <c r="A75" s="268">
        <v>49</v>
      </c>
      <c r="B75" s="311" t="s">
        <v>435</v>
      </c>
      <c r="C75" s="312">
        <v>5129958</v>
      </c>
      <c r="D75" s="127" t="s">
        <v>12</v>
      </c>
      <c r="E75" s="96" t="s">
        <v>345</v>
      </c>
      <c r="F75" s="417">
        <v>1000</v>
      </c>
      <c r="G75" s="341">
        <v>999757</v>
      </c>
      <c r="H75" s="342">
        <v>999757</v>
      </c>
      <c r="I75" s="322">
        <f t="shared" si="12"/>
        <v>0</v>
      </c>
      <c r="J75" s="322">
        <f t="shared" si="13"/>
        <v>0</v>
      </c>
      <c r="K75" s="322">
        <f t="shared" si="14"/>
        <v>0</v>
      </c>
      <c r="L75" s="341">
        <v>619</v>
      </c>
      <c r="M75" s="342">
        <v>619</v>
      </c>
      <c r="N75" s="322">
        <f t="shared" si="15"/>
        <v>0</v>
      </c>
      <c r="O75" s="322">
        <f t="shared" si="16"/>
        <v>0</v>
      </c>
      <c r="P75" s="322">
        <f t="shared" si="17"/>
        <v>0</v>
      </c>
      <c r="Q75" s="469" t="s">
        <v>474</v>
      </c>
    </row>
    <row r="76" spans="1:17" ht="21" customHeight="1">
      <c r="A76" s="268"/>
      <c r="B76" s="311"/>
      <c r="C76" s="312">
        <v>5128436</v>
      </c>
      <c r="D76" s="127" t="s">
        <v>12</v>
      </c>
      <c r="E76" s="96" t="s">
        <v>345</v>
      </c>
      <c r="F76" s="417">
        <v>800</v>
      </c>
      <c r="G76" s="341">
        <v>157</v>
      </c>
      <c r="H76" s="342">
        <v>0</v>
      </c>
      <c r="I76" s="322">
        <f>G76-H76</f>
        <v>157</v>
      </c>
      <c r="J76" s="322">
        <f>$F76*I76</f>
        <v>125600</v>
      </c>
      <c r="K76" s="322">
        <f>J76/1000000</f>
        <v>0.1256</v>
      </c>
      <c r="L76" s="341">
        <v>0</v>
      </c>
      <c r="M76" s="342">
        <v>0</v>
      </c>
      <c r="N76" s="322">
        <f>L76-M76</f>
        <v>0</v>
      </c>
      <c r="O76" s="322">
        <f>$F76*N76</f>
        <v>0</v>
      </c>
      <c r="P76" s="322">
        <f>O76/1000000</f>
        <v>0</v>
      </c>
      <c r="Q76" s="469" t="s">
        <v>468</v>
      </c>
    </row>
    <row r="77" spans="1:17" ht="21" customHeight="1">
      <c r="A77" s="268"/>
      <c r="B77" s="311"/>
      <c r="C77" s="312"/>
      <c r="D77" s="127"/>
      <c r="E77" s="96"/>
      <c r="F77" s="417"/>
      <c r="G77" s="341"/>
      <c r="H77" s="342"/>
      <c r="I77" s="322"/>
      <c r="J77" s="322"/>
      <c r="K77" s="322">
        <v>0.012</v>
      </c>
      <c r="L77" s="341"/>
      <c r="M77" s="342"/>
      <c r="N77" s="322"/>
      <c r="O77" s="322"/>
      <c r="P77" s="322">
        <v>0</v>
      </c>
      <c r="Q77" s="469" t="s">
        <v>475</v>
      </c>
    </row>
    <row r="78" spans="1:17" ht="21" customHeight="1">
      <c r="A78" s="268"/>
      <c r="B78" s="282" t="s">
        <v>105</v>
      </c>
      <c r="C78" s="312"/>
      <c r="D78" s="84"/>
      <c r="E78" s="84"/>
      <c r="F78" s="318"/>
      <c r="G78" s="426"/>
      <c r="H78" s="429"/>
      <c r="I78" s="322"/>
      <c r="J78" s="322"/>
      <c r="K78" s="322"/>
      <c r="L78" s="324"/>
      <c r="M78" s="322"/>
      <c r="N78" s="322"/>
      <c r="O78" s="322"/>
      <c r="P78" s="322"/>
      <c r="Q78" s="469"/>
    </row>
    <row r="79" spans="1:17" ht="18" customHeight="1">
      <c r="A79" s="268">
        <v>50</v>
      </c>
      <c r="B79" s="311" t="s">
        <v>116</v>
      </c>
      <c r="C79" s="312">
        <v>4864951</v>
      </c>
      <c r="D79" s="127" t="s">
        <v>12</v>
      </c>
      <c r="E79" s="96" t="s">
        <v>345</v>
      </c>
      <c r="F79" s="320">
        <v>1000</v>
      </c>
      <c r="G79" s="341">
        <v>979933</v>
      </c>
      <c r="H79" s="342">
        <v>980263</v>
      </c>
      <c r="I79" s="322">
        <f>G79-H79</f>
        <v>-330</v>
      </c>
      <c r="J79" s="322">
        <f>$F79*I79</f>
        <v>-330000</v>
      </c>
      <c r="K79" s="322">
        <f>J79/1000000</f>
        <v>-0.33</v>
      </c>
      <c r="L79" s="341">
        <v>34026</v>
      </c>
      <c r="M79" s="342">
        <v>34218</v>
      </c>
      <c r="N79" s="322">
        <f>L79-M79</f>
        <v>-192</v>
      </c>
      <c r="O79" s="322">
        <f>$F79*N79</f>
        <v>-192000</v>
      </c>
      <c r="P79" s="322">
        <f>O79/1000000</f>
        <v>-0.192</v>
      </c>
      <c r="Q79" s="469"/>
    </row>
    <row r="80" spans="1:17" ht="17.25" customHeight="1">
      <c r="A80" s="268">
        <v>51</v>
      </c>
      <c r="B80" s="311" t="s">
        <v>117</v>
      </c>
      <c r="C80" s="312">
        <v>4865016</v>
      </c>
      <c r="D80" s="127" t="s">
        <v>12</v>
      </c>
      <c r="E80" s="96" t="s">
        <v>345</v>
      </c>
      <c r="F80" s="320">
        <v>2000</v>
      </c>
      <c r="G80" s="341">
        <v>7</v>
      </c>
      <c r="H80" s="342">
        <v>7</v>
      </c>
      <c r="I80" s="322">
        <f>G80-H80</f>
        <v>0</v>
      </c>
      <c r="J80" s="322">
        <f>$F80*I80</f>
        <v>0</v>
      </c>
      <c r="K80" s="322">
        <f>J80/1000000</f>
        <v>0</v>
      </c>
      <c r="L80" s="341">
        <v>999722</v>
      </c>
      <c r="M80" s="342">
        <v>999722</v>
      </c>
      <c r="N80" s="322">
        <f>L80-M80</f>
        <v>0</v>
      </c>
      <c r="O80" s="322">
        <f>$F80*N80</f>
        <v>0</v>
      </c>
      <c r="P80" s="322">
        <f>O80/1000000</f>
        <v>0</v>
      </c>
      <c r="Q80" s="481"/>
    </row>
    <row r="81" spans="1:17" ht="19.5" customHeight="1">
      <c r="A81" s="268"/>
      <c r="B81" s="313" t="s">
        <v>173</v>
      </c>
      <c r="C81" s="312"/>
      <c r="D81" s="127"/>
      <c r="E81" s="127"/>
      <c r="F81" s="320"/>
      <c r="G81" s="426"/>
      <c r="H81" s="429"/>
      <c r="I81" s="322"/>
      <c r="J81" s="322"/>
      <c r="K81" s="322"/>
      <c r="L81" s="324"/>
      <c r="M81" s="322"/>
      <c r="N81" s="322"/>
      <c r="O81" s="322"/>
      <c r="P81" s="322"/>
      <c r="Q81" s="469"/>
    </row>
    <row r="82" spans="1:17" ht="19.5" customHeight="1">
      <c r="A82" s="268">
        <v>52</v>
      </c>
      <c r="B82" s="311" t="s">
        <v>36</v>
      </c>
      <c r="C82" s="312">
        <v>5128432</v>
      </c>
      <c r="D82" s="127" t="s">
        <v>12</v>
      </c>
      <c r="E82" s="96" t="s">
        <v>345</v>
      </c>
      <c r="F82" s="320">
        <v>-1000</v>
      </c>
      <c r="G82" s="341">
        <v>20969</v>
      </c>
      <c r="H82" s="342">
        <v>19455</v>
      </c>
      <c r="I82" s="322">
        <f>G82-H82</f>
        <v>1514</v>
      </c>
      <c r="J82" s="322">
        <f>$F82*I82</f>
        <v>-1514000</v>
      </c>
      <c r="K82" s="322">
        <f>J82/1000000</f>
        <v>-1.514</v>
      </c>
      <c r="L82" s="341">
        <v>999985</v>
      </c>
      <c r="M82" s="342">
        <v>999978</v>
      </c>
      <c r="N82" s="322">
        <f>L82-M82</f>
        <v>7</v>
      </c>
      <c r="O82" s="322">
        <f>$F82*N82</f>
        <v>-7000</v>
      </c>
      <c r="P82" s="322">
        <f>O82/1000000</f>
        <v>-0.007</v>
      </c>
      <c r="Q82" s="469"/>
    </row>
    <row r="83" spans="1:17" ht="17.25" customHeight="1">
      <c r="A83" s="268">
        <v>53</v>
      </c>
      <c r="B83" s="311" t="s">
        <v>174</v>
      </c>
      <c r="C83" s="312">
        <v>4865020</v>
      </c>
      <c r="D83" s="127" t="s">
        <v>12</v>
      </c>
      <c r="E83" s="96" t="s">
        <v>345</v>
      </c>
      <c r="F83" s="320">
        <v>-1000</v>
      </c>
      <c r="G83" s="341">
        <v>9865</v>
      </c>
      <c r="H83" s="342">
        <v>9983</v>
      </c>
      <c r="I83" s="322">
        <f>G83-H83</f>
        <v>-118</v>
      </c>
      <c r="J83" s="322">
        <f>$F83*I83</f>
        <v>118000</v>
      </c>
      <c r="K83" s="322">
        <f>J83/1000000</f>
        <v>0.118</v>
      </c>
      <c r="L83" s="341">
        <v>999083</v>
      </c>
      <c r="M83" s="342">
        <v>999255</v>
      </c>
      <c r="N83" s="322">
        <f>L83-M83</f>
        <v>-172</v>
      </c>
      <c r="O83" s="322">
        <f>$F83*N83</f>
        <v>172000</v>
      </c>
      <c r="P83" s="322">
        <f>O83/1000000</f>
        <v>0.172</v>
      </c>
      <c r="Q83" s="469"/>
    </row>
    <row r="84" spans="1:17" ht="17.25" customHeight="1">
      <c r="A84" s="268">
        <v>54</v>
      </c>
      <c r="B84" s="311" t="s">
        <v>433</v>
      </c>
      <c r="C84" s="312">
        <v>4864999</v>
      </c>
      <c r="D84" s="127" t="s">
        <v>12</v>
      </c>
      <c r="E84" s="96" t="s">
        <v>345</v>
      </c>
      <c r="F84" s="320">
        <v>-1000</v>
      </c>
      <c r="G84" s="341">
        <v>6387</v>
      </c>
      <c r="H84" s="342">
        <v>5023</v>
      </c>
      <c r="I84" s="322">
        <f>G84-H84</f>
        <v>1364</v>
      </c>
      <c r="J84" s="322">
        <f>$F84*I84</f>
        <v>-1364000</v>
      </c>
      <c r="K84" s="322">
        <f>J84/1000000</f>
        <v>-1.364</v>
      </c>
      <c r="L84" s="341">
        <v>999992</v>
      </c>
      <c r="M84" s="342">
        <v>999992</v>
      </c>
      <c r="N84" s="322">
        <f>L84-M84</f>
        <v>0</v>
      </c>
      <c r="O84" s="322">
        <f>$F84*N84</f>
        <v>0</v>
      </c>
      <c r="P84" s="322">
        <f>O84/1000000</f>
        <v>0</v>
      </c>
      <c r="Q84" s="469"/>
    </row>
    <row r="85" spans="1:17" ht="15.75" customHeight="1">
      <c r="A85" s="268"/>
      <c r="B85" s="316" t="s">
        <v>27</v>
      </c>
      <c r="C85" s="285"/>
      <c r="D85" s="55"/>
      <c r="E85" s="55"/>
      <c r="F85" s="320"/>
      <c r="G85" s="426"/>
      <c r="H85" s="429"/>
      <c r="I85" s="322"/>
      <c r="J85" s="322"/>
      <c r="K85" s="322"/>
      <c r="L85" s="324"/>
      <c r="M85" s="322"/>
      <c r="N85" s="322"/>
      <c r="O85" s="322"/>
      <c r="P85" s="322"/>
      <c r="Q85" s="469"/>
    </row>
    <row r="86" spans="1:17" ht="21" customHeight="1">
      <c r="A86" s="268">
        <v>55</v>
      </c>
      <c r="B86" s="88" t="s">
        <v>81</v>
      </c>
      <c r="C86" s="335">
        <v>5295192</v>
      </c>
      <c r="D86" s="327" t="s">
        <v>12</v>
      </c>
      <c r="E86" s="327" t="s">
        <v>345</v>
      </c>
      <c r="F86" s="335">
        <v>100</v>
      </c>
      <c r="G86" s="341">
        <v>5611</v>
      </c>
      <c r="H86" s="342">
        <v>5346</v>
      </c>
      <c r="I86" s="342">
        <f>G86-H86</f>
        <v>265</v>
      </c>
      <c r="J86" s="342">
        <f>$F86*I86</f>
        <v>26500</v>
      </c>
      <c r="K86" s="343">
        <f>J86/1000000</f>
        <v>0.0265</v>
      </c>
      <c r="L86" s="341">
        <v>11034</v>
      </c>
      <c r="M86" s="342">
        <v>9339</v>
      </c>
      <c r="N86" s="342">
        <f>L86-M86</f>
        <v>1695</v>
      </c>
      <c r="O86" s="342">
        <f>$F86*N86</f>
        <v>169500</v>
      </c>
      <c r="P86" s="343">
        <f>O86/1000000</f>
        <v>0.1695</v>
      </c>
      <c r="Q86" s="469"/>
    </row>
    <row r="87" spans="1:17" ht="15.75" customHeight="1">
      <c r="A87" s="268"/>
      <c r="B87" s="313" t="s">
        <v>47</v>
      </c>
      <c r="C87" s="312"/>
      <c r="D87" s="127"/>
      <c r="E87" s="127"/>
      <c r="F87" s="320"/>
      <c r="G87" s="426"/>
      <c r="H87" s="429"/>
      <c r="I87" s="322"/>
      <c r="J87" s="322"/>
      <c r="K87" s="322"/>
      <c r="L87" s="324"/>
      <c r="M87" s="322"/>
      <c r="N87" s="322"/>
      <c r="O87" s="322"/>
      <c r="P87" s="322"/>
      <c r="Q87" s="469"/>
    </row>
    <row r="88" spans="1:17" ht="18" customHeight="1">
      <c r="A88" s="268">
        <v>56</v>
      </c>
      <c r="B88" s="311" t="s">
        <v>346</v>
      </c>
      <c r="C88" s="312">
        <v>5295128</v>
      </c>
      <c r="D88" s="127" t="s">
        <v>12</v>
      </c>
      <c r="E88" s="96" t="s">
        <v>345</v>
      </c>
      <c r="F88" s="320">
        <v>50</v>
      </c>
      <c r="G88" s="341">
        <v>969505</v>
      </c>
      <c r="H88" s="277">
        <v>968668</v>
      </c>
      <c r="I88" s="322">
        <f>G88-H88</f>
        <v>837</v>
      </c>
      <c r="J88" s="322">
        <f>$F88*I88</f>
        <v>41850</v>
      </c>
      <c r="K88" s="322">
        <f>J88/1000000</f>
        <v>0.04185</v>
      </c>
      <c r="L88" s="341">
        <v>1796</v>
      </c>
      <c r="M88" s="277">
        <v>1793</v>
      </c>
      <c r="N88" s="322">
        <f>L88-M88</f>
        <v>3</v>
      </c>
      <c r="O88" s="322">
        <f>$F88*N88</f>
        <v>150</v>
      </c>
      <c r="P88" s="322">
        <f>O88/1000000</f>
        <v>0.00015</v>
      </c>
      <c r="Q88" s="470"/>
    </row>
    <row r="89" spans="1:17" ht="18" customHeight="1">
      <c r="A89" s="268">
        <v>57</v>
      </c>
      <c r="B89" s="311" t="s">
        <v>442</v>
      </c>
      <c r="C89" s="312">
        <v>5295156</v>
      </c>
      <c r="D89" s="127" t="s">
        <v>12</v>
      </c>
      <c r="E89" s="96" t="s">
        <v>345</v>
      </c>
      <c r="F89" s="320">
        <v>400</v>
      </c>
      <c r="G89" s="341">
        <v>997002</v>
      </c>
      <c r="H89" s="277">
        <v>996856</v>
      </c>
      <c r="I89" s="322">
        <f>G89-H89</f>
        <v>146</v>
      </c>
      <c r="J89" s="322">
        <f>$F89*I89</f>
        <v>58400</v>
      </c>
      <c r="K89" s="322">
        <f>J89/1000000</f>
        <v>0.0584</v>
      </c>
      <c r="L89" s="341">
        <v>5167</v>
      </c>
      <c r="M89" s="277">
        <v>4666</v>
      </c>
      <c r="N89" s="322">
        <f>L89-M89</f>
        <v>501</v>
      </c>
      <c r="O89" s="322">
        <f>$F89*N89</f>
        <v>200400</v>
      </c>
      <c r="P89" s="322">
        <f>O89/1000000</f>
        <v>0.2004</v>
      </c>
      <c r="Q89" s="470"/>
    </row>
    <row r="90" spans="1:17" ht="18" customHeight="1">
      <c r="A90" s="268"/>
      <c r="B90" s="311"/>
      <c r="C90" s="312"/>
      <c r="D90" s="127"/>
      <c r="E90" s="96"/>
      <c r="F90" s="320">
        <v>400</v>
      </c>
      <c r="G90" s="341"/>
      <c r="H90" s="277"/>
      <c r="I90" s="322"/>
      <c r="J90" s="322"/>
      <c r="K90" s="322"/>
      <c r="L90" s="341">
        <v>1876</v>
      </c>
      <c r="M90" s="277">
        <v>1147</v>
      </c>
      <c r="N90" s="322">
        <f>L90-M90</f>
        <v>729</v>
      </c>
      <c r="O90" s="322">
        <f>$F90*N90</f>
        <v>291600</v>
      </c>
      <c r="P90" s="322">
        <f>O90/1000000</f>
        <v>0.2916</v>
      </c>
      <c r="Q90" s="470"/>
    </row>
    <row r="91" spans="1:17" ht="18" customHeight="1">
      <c r="A91" s="268">
        <v>58</v>
      </c>
      <c r="B91" s="311" t="s">
        <v>443</v>
      </c>
      <c r="C91" s="312">
        <v>5295157</v>
      </c>
      <c r="D91" s="127" t="s">
        <v>12</v>
      </c>
      <c r="E91" s="96" t="s">
        <v>345</v>
      </c>
      <c r="F91" s="320">
        <v>400</v>
      </c>
      <c r="G91" s="341">
        <v>999412</v>
      </c>
      <c r="H91" s="277">
        <v>998926</v>
      </c>
      <c r="I91" s="322">
        <f>G91-H91</f>
        <v>486</v>
      </c>
      <c r="J91" s="322">
        <f>$F91*I91</f>
        <v>194400</v>
      </c>
      <c r="K91" s="322">
        <f>J91/1000000</f>
        <v>0.1944</v>
      </c>
      <c r="L91" s="341">
        <v>30926</v>
      </c>
      <c r="M91" s="277">
        <v>30852</v>
      </c>
      <c r="N91" s="322">
        <f>L91-M91</f>
        <v>74</v>
      </c>
      <c r="O91" s="322">
        <f>$F91*N91</f>
        <v>29600</v>
      </c>
      <c r="P91" s="322">
        <f>O91/1000000</f>
        <v>0.0296</v>
      </c>
      <c r="Q91" s="470"/>
    </row>
    <row r="92" spans="1:17" ht="18" customHeight="1">
      <c r="A92" s="268"/>
      <c r="B92" s="311"/>
      <c r="C92" s="312"/>
      <c r="D92" s="127"/>
      <c r="E92" s="96"/>
      <c r="F92" s="320">
        <v>400</v>
      </c>
      <c r="G92" s="341"/>
      <c r="H92" s="277"/>
      <c r="I92" s="322"/>
      <c r="J92" s="322"/>
      <c r="K92" s="322"/>
      <c r="L92" s="341">
        <v>513</v>
      </c>
      <c r="M92" s="277">
        <v>482</v>
      </c>
      <c r="N92" s="322">
        <f>L92-M92</f>
        <v>31</v>
      </c>
      <c r="O92" s="322">
        <f>$F92*N92</f>
        <v>12400</v>
      </c>
      <c r="P92" s="322">
        <f>O92/1000000</f>
        <v>0.0124</v>
      </c>
      <c r="Q92" s="470"/>
    </row>
    <row r="93" spans="1:17" ht="15.75" customHeight="1">
      <c r="A93" s="317"/>
      <c r="B93" s="316" t="s">
        <v>307</v>
      </c>
      <c r="C93" s="312"/>
      <c r="D93" s="127"/>
      <c r="E93" s="127"/>
      <c r="F93" s="320"/>
      <c r="G93" s="426"/>
      <c r="H93" s="429"/>
      <c r="I93" s="322"/>
      <c r="J93" s="322"/>
      <c r="K93" s="322"/>
      <c r="L93" s="324"/>
      <c r="M93" s="322"/>
      <c r="N93" s="322"/>
      <c r="O93" s="322"/>
      <c r="P93" s="322"/>
      <c r="Q93" s="469"/>
    </row>
    <row r="94" spans="1:17" ht="21" customHeight="1">
      <c r="A94" s="268">
        <v>59</v>
      </c>
      <c r="B94" s="538" t="s">
        <v>349</v>
      </c>
      <c r="C94" s="312">
        <v>4865174</v>
      </c>
      <c r="D94" s="96" t="s">
        <v>12</v>
      </c>
      <c r="E94" s="96" t="s">
        <v>345</v>
      </c>
      <c r="F94" s="320">
        <v>1000</v>
      </c>
      <c r="G94" s="341">
        <v>0</v>
      </c>
      <c r="H94" s="342">
        <v>0</v>
      </c>
      <c r="I94" s="322">
        <f>G94-H94</f>
        <v>0</v>
      </c>
      <c r="J94" s="322">
        <f>$F94*I94</f>
        <v>0</v>
      </c>
      <c r="K94" s="322">
        <f>J94/1000000</f>
        <v>0</v>
      </c>
      <c r="L94" s="341">
        <v>2</v>
      </c>
      <c r="M94" s="342">
        <v>3</v>
      </c>
      <c r="N94" s="322">
        <f>L94-M94</f>
        <v>-1</v>
      </c>
      <c r="O94" s="322">
        <f>$F94*N94</f>
        <v>-1000</v>
      </c>
      <c r="P94" s="322">
        <f>O94/1000000</f>
        <v>-0.001</v>
      </c>
      <c r="Q94" s="514"/>
    </row>
    <row r="95" spans="1:17" ht="16.5" customHeight="1">
      <c r="A95" s="268"/>
      <c r="B95" s="316" t="s">
        <v>35</v>
      </c>
      <c r="C95" s="335"/>
      <c r="D95" s="349"/>
      <c r="E95" s="327"/>
      <c r="F95" s="335"/>
      <c r="G95" s="430"/>
      <c r="H95" s="429"/>
      <c r="I95" s="342"/>
      <c r="J95" s="342"/>
      <c r="K95" s="343"/>
      <c r="L95" s="341"/>
      <c r="M95" s="342"/>
      <c r="N95" s="342"/>
      <c r="O95" s="342"/>
      <c r="P95" s="343"/>
      <c r="Q95" s="469"/>
    </row>
    <row r="96" spans="1:17" ht="18" customHeight="1">
      <c r="A96" s="268">
        <v>60</v>
      </c>
      <c r="B96" s="538" t="s">
        <v>361</v>
      </c>
      <c r="C96" s="335">
        <v>5128439</v>
      </c>
      <c r="D96" s="348" t="s">
        <v>12</v>
      </c>
      <c r="E96" s="327" t="s">
        <v>345</v>
      </c>
      <c r="F96" s="335">
        <v>800</v>
      </c>
      <c r="G96" s="341">
        <v>988162</v>
      </c>
      <c r="H96" s="277">
        <v>988590</v>
      </c>
      <c r="I96" s="342">
        <f>G96-H96</f>
        <v>-428</v>
      </c>
      <c r="J96" s="342">
        <f>$F96*I96</f>
        <v>-342400</v>
      </c>
      <c r="K96" s="343">
        <f>J96/1000000</f>
        <v>-0.3424</v>
      </c>
      <c r="L96" s="341">
        <v>999579</v>
      </c>
      <c r="M96" s="277">
        <v>999703</v>
      </c>
      <c r="N96" s="342">
        <f>L96-M96</f>
        <v>-124</v>
      </c>
      <c r="O96" s="342">
        <f>$F96*N96</f>
        <v>-99200</v>
      </c>
      <c r="P96" s="343">
        <f>O96/1000000</f>
        <v>-0.0992</v>
      </c>
      <c r="Q96" s="481"/>
    </row>
    <row r="97" spans="1:17" ht="18" customHeight="1">
      <c r="A97" s="268"/>
      <c r="B97" s="742" t="s">
        <v>439</v>
      </c>
      <c r="C97" s="335"/>
      <c r="D97" s="348"/>
      <c r="E97" s="327"/>
      <c r="F97" s="335"/>
      <c r="G97" s="341"/>
      <c r="H97" s="342"/>
      <c r="I97" s="342"/>
      <c r="J97" s="342"/>
      <c r="K97" s="342"/>
      <c r="L97" s="341"/>
      <c r="M97" s="342"/>
      <c r="N97" s="342"/>
      <c r="O97" s="342"/>
      <c r="P97" s="342"/>
      <c r="Q97" s="481"/>
    </row>
    <row r="98" spans="1:17" s="491" customFormat="1" ht="18" customHeight="1">
      <c r="A98" s="747">
        <v>61</v>
      </c>
      <c r="B98" s="783" t="s">
        <v>440</v>
      </c>
      <c r="C98" s="743">
        <v>5295127</v>
      </c>
      <c r="D98" s="744" t="s">
        <v>12</v>
      </c>
      <c r="E98" s="745" t="s">
        <v>345</v>
      </c>
      <c r="F98" s="743">
        <v>100</v>
      </c>
      <c r="G98" s="488">
        <v>218671</v>
      </c>
      <c r="H98" s="489">
        <v>190816</v>
      </c>
      <c r="I98" s="489">
        <f>G98-H98</f>
        <v>27855</v>
      </c>
      <c r="J98" s="489">
        <f>$F98*I98</f>
        <v>2785500</v>
      </c>
      <c r="K98" s="746">
        <f>J98/1000000</f>
        <v>2.7855</v>
      </c>
      <c r="L98" s="488">
        <v>2906</v>
      </c>
      <c r="M98" s="489">
        <v>2906</v>
      </c>
      <c r="N98" s="489">
        <f>L98-M98</f>
        <v>0</v>
      </c>
      <c r="O98" s="489">
        <f>$F98*N98</f>
        <v>0</v>
      </c>
      <c r="P98" s="746">
        <f>O98/1000000</f>
        <v>0</v>
      </c>
      <c r="Q98" s="499"/>
    </row>
    <row r="99" spans="1:17" ht="18" customHeight="1">
      <c r="A99" s="268">
        <v>62</v>
      </c>
      <c r="B99" s="748" t="s">
        <v>444</v>
      </c>
      <c r="C99" s="335">
        <v>5128400</v>
      </c>
      <c r="D99" s="348" t="s">
        <v>12</v>
      </c>
      <c r="E99" s="327" t="s">
        <v>345</v>
      </c>
      <c r="F99" s="335">
        <v>1000</v>
      </c>
      <c r="G99" s="341">
        <v>2589</v>
      </c>
      <c r="H99" s="342">
        <v>1878</v>
      </c>
      <c r="I99" s="342">
        <f>G99-H99</f>
        <v>711</v>
      </c>
      <c r="J99" s="342">
        <f>$F99*I99</f>
        <v>711000</v>
      </c>
      <c r="K99" s="343">
        <f>J99/1000000</f>
        <v>0.711</v>
      </c>
      <c r="L99" s="341">
        <v>172</v>
      </c>
      <c r="M99" s="342">
        <v>172</v>
      </c>
      <c r="N99" s="342">
        <f>L99-M99</f>
        <v>0</v>
      </c>
      <c r="O99" s="342">
        <f>$F99*N99</f>
        <v>0</v>
      </c>
      <c r="P99" s="343">
        <f>O99/1000000</f>
        <v>0</v>
      </c>
      <c r="Q99" s="481"/>
    </row>
    <row r="100" spans="1:17" ht="18" customHeight="1">
      <c r="A100" s="268"/>
      <c r="B100" s="316" t="s">
        <v>185</v>
      </c>
      <c r="C100" s="335"/>
      <c r="D100" s="348"/>
      <c r="E100" s="327"/>
      <c r="F100" s="335"/>
      <c r="G100" s="430"/>
      <c r="H100" s="429"/>
      <c r="I100" s="342"/>
      <c r="J100" s="342"/>
      <c r="K100" s="342"/>
      <c r="L100" s="341"/>
      <c r="M100" s="342"/>
      <c r="N100" s="342"/>
      <c r="O100" s="342"/>
      <c r="P100" s="342"/>
      <c r="Q100" s="469"/>
    </row>
    <row r="101" spans="1:17" ht="19.5" customHeight="1">
      <c r="A101" s="268">
        <v>63</v>
      </c>
      <c r="B101" s="311" t="s">
        <v>363</v>
      </c>
      <c r="C101" s="335">
        <v>4902555</v>
      </c>
      <c r="D101" s="348" t="s">
        <v>12</v>
      </c>
      <c r="E101" s="327" t="s">
        <v>345</v>
      </c>
      <c r="F101" s="335">
        <v>75</v>
      </c>
      <c r="G101" s="341">
        <v>7371</v>
      </c>
      <c r="H101" s="342">
        <v>7004</v>
      </c>
      <c r="I101" s="342">
        <f>G101-H101</f>
        <v>367</v>
      </c>
      <c r="J101" s="342">
        <f>$F101*I101</f>
        <v>27525</v>
      </c>
      <c r="K101" s="343">
        <f>J101/1000000</f>
        <v>0.027525</v>
      </c>
      <c r="L101" s="341">
        <v>12801</v>
      </c>
      <c r="M101" s="342">
        <v>12645</v>
      </c>
      <c r="N101" s="342">
        <f>L101-M101</f>
        <v>156</v>
      </c>
      <c r="O101" s="342">
        <f>$F101*N101</f>
        <v>11700</v>
      </c>
      <c r="P101" s="343">
        <f>O101/1000000</f>
        <v>0.0117</v>
      </c>
      <c r="Q101" s="481"/>
    </row>
    <row r="102" spans="1:17" ht="15.75" customHeight="1">
      <c r="A102" s="268">
        <v>64</v>
      </c>
      <c r="B102" s="311" t="s">
        <v>364</v>
      </c>
      <c r="C102" s="335">
        <v>4902581</v>
      </c>
      <c r="D102" s="348" t="s">
        <v>12</v>
      </c>
      <c r="E102" s="327" t="s">
        <v>345</v>
      </c>
      <c r="F102" s="335">
        <v>100</v>
      </c>
      <c r="G102" s="341">
        <v>2490</v>
      </c>
      <c r="H102" s="342">
        <v>2283</v>
      </c>
      <c r="I102" s="342">
        <f>G102-H102</f>
        <v>207</v>
      </c>
      <c r="J102" s="342">
        <f>$F102*I102</f>
        <v>20700</v>
      </c>
      <c r="K102" s="343">
        <f>J102/1000000</f>
        <v>0.0207</v>
      </c>
      <c r="L102" s="341">
        <v>4617</v>
      </c>
      <c r="M102" s="342">
        <v>4528</v>
      </c>
      <c r="N102" s="342">
        <f>L102-M102</f>
        <v>89</v>
      </c>
      <c r="O102" s="342">
        <f>$F102*N102</f>
        <v>8900</v>
      </c>
      <c r="P102" s="343">
        <f>O102/1000000</f>
        <v>0.0089</v>
      </c>
      <c r="Q102" s="469"/>
    </row>
    <row r="103" spans="1:17" ht="14.25" customHeight="1">
      <c r="A103" s="268"/>
      <c r="B103" s="316" t="s">
        <v>417</v>
      </c>
      <c r="C103" s="335"/>
      <c r="D103" s="348"/>
      <c r="E103" s="327"/>
      <c r="F103" s="335"/>
      <c r="G103" s="341"/>
      <c r="H103" s="342"/>
      <c r="I103" s="342"/>
      <c r="J103" s="342"/>
      <c r="K103" s="342"/>
      <c r="L103" s="341"/>
      <c r="M103" s="342"/>
      <c r="N103" s="342"/>
      <c r="O103" s="342"/>
      <c r="P103" s="342"/>
      <c r="Q103" s="469"/>
    </row>
    <row r="104" spans="1:17" ht="21" customHeight="1">
      <c r="A104" s="268">
        <v>65</v>
      </c>
      <c r="B104" s="311" t="s">
        <v>418</v>
      </c>
      <c r="C104" s="335">
        <v>4864861</v>
      </c>
      <c r="D104" s="348" t="s">
        <v>12</v>
      </c>
      <c r="E104" s="327" t="s">
        <v>345</v>
      </c>
      <c r="F104" s="335">
        <v>500</v>
      </c>
      <c r="G104" s="341">
        <v>1885</v>
      </c>
      <c r="H104" s="342">
        <v>1116</v>
      </c>
      <c r="I104" s="342">
        <f aca="true" t="shared" si="18" ref="I104:I114">G104-H104</f>
        <v>769</v>
      </c>
      <c r="J104" s="342">
        <f aca="true" t="shared" si="19" ref="J104:J114">$F104*I104</f>
        <v>384500</v>
      </c>
      <c r="K104" s="343">
        <f aca="true" t="shared" si="20" ref="K104:K114">J104/1000000</f>
        <v>0.3845</v>
      </c>
      <c r="L104" s="341">
        <v>2633</v>
      </c>
      <c r="M104" s="342">
        <v>2633</v>
      </c>
      <c r="N104" s="342">
        <f aca="true" t="shared" si="21" ref="N104:N114">L104-M104</f>
        <v>0</v>
      </c>
      <c r="O104" s="342">
        <f aca="true" t="shared" si="22" ref="O104:O114">$F104*N104</f>
        <v>0</v>
      </c>
      <c r="P104" s="343">
        <f aca="true" t="shared" si="23" ref="P104:P114">O104/1000000</f>
        <v>0</v>
      </c>
      <c r="Q104" s="481"/>
    </row>
    <row r="105" spans="1:17" ht="18" customHeight="1">
      <c r="A105" s="268">
        <v>66</v>
      </c>
      <c r="B105" s="311" t="s">
        <v>419</v>
      </c>
      <c r="C105" s="335">
        <v>4864877</v>
      </c>
      <c r="D105" s="348" t="s">
        <v>12</v>
      </c>
      <c r="E105" s="327" t="s">
        <v>345</v>
      </c>
      <c r="F105" s="335">
        <v>1000</v>
      </c>
      <c r="G105" s="341">
        <v>2962</v>
      </c>
      <c r="H105" s="342">
        <v>2216</v>
      </c>
      <c r="I105" s="342">
        <f t="shared" si="18"/>
        <v>746</v>
      </c>
      <c r="J105" s="342">
        <f t="shared" si="19"/>
        <v>746000</v>
      </c>
      <c r="K105" s="343">
        <f t="shared" si="20"/>
        <v>0.746</v>
      </c>
      <c r="L105" s="341">
        <v>3598</v>
      </c>
      <c r="M105" s="342">
        <v>3593</v>
      </c>
      <c r="N105" s="342">
        <f t="shared" si="21"/>
        <v>5</v>
      </c>
      <c r="O105" s="342">
        <f t="shared" si="22"/>
        <v>5000</v>
      </c>
      <c r="P105" s="343">
        <f t="shared" si="23"/>
        <v>0.005</v>
      </c>
      <c r="Q105" s="469"/>
    </row>
    <row r="106" spans="1:17" ht="21" customHeight="1">
      <c r="A106" s="268">
        <v>67</v>
      </c>
      <c r="B106" s="311" t="s">
        <v>420</v>
      </c>
      <c r="C106" s="335">
        <v>4864841</v>
      </c>
      <c r="D106" s="348" t="s">
        <v>12</v>
      </c>
      <c r="E106" s="327" t="s">
        <v>345</v>
      </c>
      <c r="F106" s="335">
        <v>1000</v>
      </c>
      <c r="G106" s="341">
        <v>996990</v>
      </c>
      <c r="H106" s="342">
        <v>997186</v>
      </c>
      <c r="I106" s="342">
        <f t="shared" si="18"/>
        <v>-196</v>
      </c>
      <c r="J106" s="342">
        <f t="shared" si="19"/>
        <v>-196000</v>
      </c>
      <c r="K106" s="343">
        <f t="shared" si="20"/>
        <v>-0.196</v>
      </c>
      <c r="L106" s="341">
        <v>1243</v>
      </c>
      <c r="M106" s="342">
        <v>1243</v>
      </c>
      <c r="N106" s="342">
        <f t="shared" si="21"/>
        <v>0</v>
      </c>
      <c r="O106" s="342">
        <f t="shared" si="22"/>
        <v>0</v>
      </c>
      <c r="P106" s="343">
        <f t="shared" si="23"/>
        <v>0</v>
      </c>
      <c r="Q106" s="469"/>
    </row>
    <row r="107" spans="1:17" ht="21" customHeight="1">
      <c r="A107" s="268">
        <v>68</v>
      </c>
      <c r="B107" s="311" t="s">
        <v>421</v>
      </c>
      <c r="C107" s="335">
        <v>4864882</v>
      </c>
      <c r="D107" s="348" t="s">
        <v>12</v>
      </c>
      <c r="E107" s="327" t="s">
        <v>345</v>
      </c>
      <c r="F107" s="335">
        <v>1000</v>
      </c>
      <c r="G107" s="341">
        <v>2685</v>
      </c>
      <c r="H107" s="342">
        <v>2352</v>
      </c>
      <c r="I107" s="342">
        <f t="shared" si="18"/>
        <v>333</v>
      </c>
      <c r="J107" s="342">
        <f t="shared" si="19"/>
        <v>333000</v>
      </c>
      <c r="K107" s="343">
        <f t="shared" si="20"/>
        <v>0.333</v>
      </c>
      <c r="L107" s="341">
        <v>6151</v>
      </c>
      <c r="M107" s="342">
        <v>6133</v>
      </c>
      <c r="N107" s="342">
        <f t="shared" si="21"/>
        <v>18</v>
      </c>
      <c r="O107" s="342">
        <f t="shared" si="22"/>
        <v>18000</v>
      </c>
      <c r="P107" s="343">
        <f t="shared" si="23"/>
        <v>0.018</v>
      </c>
      <c r="Q107" s="469"/>
    </row>
    <row r="108" spans="1:17" ht="21" customHeight="1">
      <c r="A108" s="335">
        <v>69</v>
      </c>
      <c r="B108" s="311" t="s">
        <v>422</v>
      </c>
      <c r="C108" s="335">
        <v>4864835</v>
      </c>
      <c r="D108" s="348" t="s">
        <v>12</v>
      </c>
      <c r="E108" s="327" t="s">
        <v>345</v>
      </c>
      <c r="F108" s="335">
        <v>1000</v>
      </c>
      <c r="G108" s="341">
        <v>999562</v>
      </c>
      <c r="H108" s="342">
        <v>999562</v>
      </c>
      <c r="I108" s="342">
        <f>G108-H108</f>
        <v>0</v>
      </c>
      <c r="J108" s="342">
        <f>$F108*I108</f>
        <v>0</v>
      </c>
      <c r="K108" s="342">
        <f>J108/1000000</f>
        <v>0</v>
      </c>
      <c r="L108" s="341">
        <v>999999</v>
      </c>
      <c r="M108" s="342">
        <v>999999</v>
      </c>
      <c r="N108" s="342">
        <f>L108-M108</f>
        <v>0</v>
      </c>
      <c r="O108" s="342">
        <f>$F108*N108</f>
        <v>0</v>
      </c>
      <c r="P108" s="342">
        <f>O108/1000000</f>
        <v>0</v>
      </c>
      <c r="Q108" s="481"/>
    </row>
    <row r="109" spans="1:17" ht="21" customHeight="1">
      <c r="A109" s="335"/>
      <c r="B109" s="311"/>
      <c r="C109" s="335"/>
      <c r="D109" s="348"/>
      <c r="E109" s="327"/>
      <c r="F109" s="335"/>
      <c r="G109" s="341"/>
      <c r="H109" s="342"/>
      <c r="I109" s="342"/>
      <c r="J109" s="342"/>
      <c r="K109" s="342">
        <v>0.071</v>
      </c>
      <c r="L109" s="341"/>
      <c r="M109" s="342"/>
      <c r="N109" s="342"/>
      <c r="O109" s="342"/>
      <c r="P109" s="342">
        <v>-0.0007</v>
      </c>
      <c r="Q109" s="481" t="s">
        <v>475</v>
      </c>
    </row>
    <row r="110" spans="1:17" ht="21" customHeight="1">
      <c r="A110" s="335"/>
      <c r="B110" s="311"/>
      <c r="C110" s="335">
        <v>4864851</v>
      </c>
      <c r="D110" s="348" t="s">
        <v>12</v>
      </c>
      <c r="E110" s="327" t="s">
        <v>345</v>
      </c>
      <c r="F110" s="335">
        <v>1000</v>
      </c>
      <c r="G110" s="341">
        <v>222</v>
      </c>
      <c r="H110" s="342">
        <v>0</v>
      </c>
      <c r="I110" s="342">
        <f>G110-H110</f>
        <v>222</v>
      </c>
      <c r="J110" s="342">
        <f>$F110*I110</f>
        <v>222000</v>
      </c>
      <c r="K110" s="342">
        <f>J110/1000000</f>
        <v>0.222</v>
      </c>
      <c r="L110" s="341">
        <v>999998</v>
      </c>
      <c r="M110" s="342">
        <v>1000000</v>
      </c>
      <c r="N110" s="342">
        <f>L110-M110</f>
        <v>-2</v>
      </c>
      <c r="O110" s="342">
        <f>$F110*N110</f>
        <v>-2000</v>
      </c>
      <c r="P110" s="342">
        <f>O110/1000000</f>
        <v>-0.002</v>
      </c>
      <c r="Q110" s="481" t="s">
        <v>467</v>
      </c>
    </row>
    <row r="111" spans="1:17" ht="21" customHeight="1">
      <c r="A111" s="312">
        <v>70</v>
      </c>
      <c r="B111" s="311" t="s">
        <v>423</v>
      </c>
      <c r="C111" s="335">
        <v>5295121</v>
      </c>
      <c r="D111" s="348" t="s">
        <v>12</v>
      </c>
      <c r="E111" s="327" t="s">
        <v>345</v>
      </c>
      <c r="F111" s="335">
        <v>100</v>
      </c>
      <c r="G111" s="341">
        <v>7199</v>
      </c>
      <c r="H111" s="342">
        <v>2074</v>
      </c>
      <c r="I111" s="342">
        <f>G111-H111</f>
        <v>5125</v>
      </c>
      <c r="J111" s="342">
        <f>$F111*I111</f>
        <v>512500</v>
      </c>
      <c r="K111" s="342">
        <f>J111/1000000</f>
        <v>0.5125</v>
      </c>
      <c r="L111" s="341">
        <v>42643</v>
      </c>
      <c r="M111" s="342">
        <v>42444</v>
      </c>
      <c r="N111" s="342">
        <f>L111-M111</f>
        <v>199</v>
      </c>
      <c r="O111" s="342">
        <f>$F111*N111</f>
        <v>19900</v>
      </c>
      <c r="P111" s="342">
        <f>O111/1000000</f>
        <v>0.0199</v>
      </c>
      <c r="Q111" s="481"/>
    </row>
    <row r="112" spans="1:17" ht="21" customHeight="1">
      <c r="A112" s="312">
        <v>71</v>
      </c>
      <c r="B112" s="311" t="s">
        <v>447</v>
      </c>
      <c r="C112" s="335">
        <v>4864844</v>
      </c>
      <c r="D112" s="348" t="s">
        <v>12</v>
      </c>
      <c r="E112" s="327" t="s">
        <v>345</v>
      </c>
      <c r="F112" s="335">
        <v>1000</v>
      </c>
      <c r="G112" s="341">
        <v>1264</v>
      </c>
      <c r="H112" s="342">
        <v>881</v>
      </c>
      <c r="I112" s="342">
        <f>G112-H112</f>
        <v>383</v>
      </c>
      <c r="J112" s="342">
        <f>$F112*I112</f>
        <v>383000</v>
      </c>
      <c r="K112" s="342">
        <f>J112/1000000</f>
        <v>0.383</v>
      </c>
      <c r="L112" s="341">
        <v>34</v>
      </c>
      <c r="M112" s="342">
        <v>15</v>
      </c>
      <c r="N112" s="342">
        <f>L112-M112</f>
        <v>19</v>
      </c>
      <c r="O112" s="342">
        <f>$F112*N112</f>
        <v>19000</v>
      </c>
      <c r="P112" s="342">
        <f>O112/1000000</f>
        <v>0.019</v>
      </c>
      <c r="Q112" s="481" t="s">
        <v>448</v>
      </c>
    </row>
    <row r="113" spans="1:17" ht="21" customHeight="1">
      <c r="A113" s="312">
        <v>72</v>
      </c>
      <c r="B113" s="767" t="s">
        <v>424</v>
      </c>
      <c r="C113" s="335">
        <v>5269785</v>
      </c>
      <c r="D113" s="348" t="s">
        <v>12</v>
      </c>
      <c r="E113" s="327" t="s">
        <v>345</v>
      </c>
      <c r="F113" s="335">
        <v>1000</v>
      </c>
      <c r="G113" s="341">
        <v>0</v>
      </c>
      <c r="H113" s="342">
        <v>0</v>
      </c>
      <c r="I113" s="342">
        <f>G113-H113</f>
        <v>0</v>
      </c>
      <c r="J113" s="342">
        <f>$F113*I113</f>
        <v>0</v>
      </c>
      <c r="K113" s="342">
        <f>J113/1000000</f>
        <v>0</v>
      </c>
      <c r="L113" s="341">
        <v>0</v>
      </c>
      <c r="M113" s="342">
        <v>0</v>
      </c>
      <c r="N113" s="342">
        <f>L113-M113</f>
        <v>0</v>
      </c>
      <c r="O113" s="342">
        <f>$F113*N113</f>
        <v>0</v>
      </c>
      <c r="P113" s="342">
        <f>O113/1000000</f>
        <v>0</v>
      </c>
      <c r="Q113" s="469"/>
    </row>
    <row r="114" spans="1:17" s="505" customFormat="1" ht="21" customHeight="1" thickBot="1">
      <c r="A114" s="315">
        <v>73</v>
      </c>
      <c r="B114" s="504" t="s">
        <v>449</v>
      </c>
      <c r="C114" s="504">
        <v>4864847</v>
      </c>
      <c r="D114" s="504" t="s">
        <v>12</v>
      </c>
      <c r="E114" s="504" t="s">
        <v>345</v>
      </c>
      <c r="F114" s="529">
        <v>1000</v>
      </c>
      <c r="G114" s="341">
        <v>1000986</v>
      </c>
      <c r="H114" s="315">
        <v>999986</v>
      </c>
      <c r="I114" s="315">
        <f t="shared" si="18"/>
        <v>1000</v>
      </c>
      <c r="J114" s="315">
        <f t="shared" si="19"/>
        <v>1000000</v>
      </c>
      <c r="K114" s="529">
        <f t="shared" si="20"/>
        <v>1</v>
      </c>
      <c r="L114" s="341">
        <v>4958</v>
      </c>
      <c r="M114" s="315">
        <v>4908</v>
      </c>
      <c r="N114" s="315">
        <f t="shared" si="21"/>
        <v>50</v>
      </c>
      <c r="O114" s="315">
        <f t="shared" si="22"/>
        <v>50000</v>
      </c>
      <c r="P114" s="529">
        <f t="shared" si="23"/>
        <v>0.05</v>
      </c>
      <c r="Q114" s="636"/>
    </row>
    <row r="115" spans="1:2" ht="11.25" customHeight="1" thickTop="1">
      <c r="A115" s="268"/>
      <c r="B115" s="311"/>
    </row>
    <row r="116" spans="1:16" ht="21" customHeight="1">
      <c r="A116" s="192" t="s">
        <v>311</v>
      </c>
      <c r="C116" s="58"/>
      <c r="D116" s="92"/>
      <c r="E116" s="92"/>
      <c r="F116" s="637"/>
      <c r="K116" s="638">
        <f>SUM(K8:K114)</f>
        <v>4.005233092</v>
      </c>
      <c r="L116" s="21"/>
      <c r="M116" s="21"/>
      <c r="N116" s="21"/>
      <c r="O116" s="21"/>
      <c r="P116" s="638">
        <f>SUM(P8:P114)</f>
        <v>9.805730378000003</v>
      </c>
    </row>
    <row r="117" spans="3:16" ht="9.75" customHeight="1" hidden="1">
      <c r="C117" s="92"/>
      <c r="D117" s="92"/>
      <c r="E117" s="92"/>
      <c r="F117" s="637"/>
      <c r="L117" s="587"/>
      <c r="M117" s="587"/>
      <c r="N117" s="587"/>
      <c r="O117" s="587"/>
      <c r="P117" s="587"/>
    </row>
    <row r="118" spans="1:17" ht="24" thickBot="1">
      <c r="A118" s="399" t="s">
        <v>191</v>
      </c>
      <c r="C118" s="92"/>
      <c r="D118" s="92"/>
      <c r="E118" s="92"/>
      <c r="F118" s="637"/>
      <c r="G118" s="522"/>
      <c r="H118" s="522"/>
      <c r="I118" s="48" t="s">
        <v>396</v>
      </c>
      <c r="J118" s="522"/>
      <c r="K118" s="522"/>
      <c r="L118" s="523"/>
      <c r="M118" s="523"/>
      <c r="N118" s="48" t="s">
        <v>397</v>
      </c>
      <c r="O118" s="523"/>
      <c r="P118" s="523"/>
      <c r="Q118" s="633" t="str">
        <f>NDPL!$Q$1</f>
        <v>APRIL-2017</v>
      </c>
    </row>
    <row r="119" spans="1:17" ht="39.75" thickBot="1" thickTop="1">
      <c r="A119" s="551" t="s">
        <v>8</v>
      </c>
      <c r="B119" s="552" t="s">
        <v>9</v>
      </c>
      <c r="C119" s="553" t="s">
        <v>1</v>
      </c>
      <c r="D119" s="553" t="s">
        <v>2</v>
      </c>
      <c r="E119" s="553" t="s">
        <v>3</v>
      </c>
      <c r="F119" s="639" t="s">
        <v>10</v>
      </c>
      <c r="G119" s="551" t="str">
        <f>NDPL!G5</f>
        <v>FINAL READING 01/05/2017</v>
      </c>
      <c r="H119" s="553" t="str">
        <f>NDPL!H5</f>
        <v>INTIAL READING 01/04/2017</v>
      </c>
      <c r="I119" s="553" t="s">
        <v>4</v>
      </c>
      <c r="J119" s="553" t="s">
        <v>5</v>
      </c>
      <c r="K119" s="553" t="s">
        <v>6</v>
      </c>
      <c r="L119" s="551" t="str">
        <f>NDPL!G5</f>
        <v>FINAL READING 01/05/2017</v>
      </c>
      <c r="M119" s="553" t="str">
        <f>NDPL!H5</f>
        <v>INTIAL READING 01/04/2017</v>
      </c>
      <c r="N119" s="553" t="s">
        <v>4</v>
      </c>
      <c r="O119" s="553" t="s">
        <v>5</v>
      </c>
      <c r="P119" s="553" t="s">
        <v>6</v>
      </c>
      <c r="Q119" s="579" t="s">
        <v>308</v>
      </c>
    </row>
    <row r="120" spans="3:16" ht="18" thickBot="1" thickTop="1">
      <c r="C120" s="92"/>
      <c r="D120" s="92"/>
      <c r="E120" s="92"/>
      <c r="F120" s="637"/>
      <c r="L120" s="587"/>
      <c r="M120" s="587"/>
      <c r="N120" s="587"/>
      <c r="O120" s="587"/>
      <c r="P120" s="587"/>
    </row>
    <row r="121" spans="1:17" ht="18" customHeight="1" thickTop="1">
      <c r="A121" s="353"/>
      <c r="B121" s="354" t="s">
        <v>175</v>
      </c>
      <c r="C121" s="325"/>
      <c r="D121" s="93"/>
      <c r="E121" s="93"/>
      <c r="F121" s="321"/>
      <c r="G121" s="54"/>
      <c r="H121" s="477"/>
      <c r="I121" s="477"/>
      <c r="J121" s="477"/>
      <c r="K121" s="640"/>
      <c r="L121" s="590"/>
      <c r="M121" s="591"/>
      <c r="N121" s="591"/>
      <c r="O121" s="591"/>
      <c r="P121" s="592"/>
      <c r="Q121" s="586"/>
    </row>
    <row r="122" spans="1:17" ht="18">
      <c r="A122" s="324">
        <v>1</v>
      </c>
      <c r="B122" s="355" t="s">
        <v>176</v>
      </c>
      <c r="C122" s="335">
        <v>4865143</v>
      </c>
      <c r="D122" s="127" t="s">
        <v>12</v>
      </c>
      <c r="E122" s="96" t="s">
        <v>345</v>
      </c>
      <c r="F122" s="322">
        <v>-100</v>
      </c>
      <c r="G122" s="341">
        <v>173183</v>
      </c>
      <c r="H122" s="342">
        <v>171008</v>
      </c>
      <c r="I122" s="283">
        <f>G122-H122</f>
        <v>2175</v>
      </c>
      <c r="J122" s="283">
        <f>$F122*I122</f>
        <v>-217500</v>
      </c>
      <c r="K122" s="283">
        <f>J122/1000000</f>
        <v>-0.2175</v>
      </c>
      <c r="L122" s="341">
        <v>912903</v>
      </c>
      <c r="M122" s="342">
        <v>912851</v>
      </c>
      <c r="N122" s="283">
        <f>L122-M122</f>
        <v>52</v>
      </c>
      <c r="O122" s="283">
        <f>$F122*N122</f>
        <v>-5200</v>
      </c>
      <c r="P122" s="283">
        <f>O122/1000000</f>
        <v>-0.0052</v>
      </c>
      <c r="Q122" s="515"/>
    </row>
    <row r="123" spans="1:17" ht="18" customHeight="1">
      <c r="A123" s="324"/>
      <c r="B123" s="356" t="s">
        <v>41</v>
      </c>
      <c r="C123" s="335"/>
      <c r="D123" s="127"/>
      <c r="E123" s="127"/>
      <c r="F123" s="322"/>
      <c r="G123" s="426"/>
      <c r="H123" s="429"/>
      <c r="I123" s="283"/>
      <c r="J123" s="283"/>
      <c r="K123" s="283"/>
      <c r="L123" s="268"/>
      <c r="M123" s="283"/>
      <c r="N123" s="283"/>
      <c r="O123" s="283"/>
      <c r="P123" s="283"/>
      <c r="Q123" s="482"/>
    </row>
    <row r="124" spans="1:17" ht="18" customHeight="1">
      <c r="A124" s="324"/>
      <c r="B124" s="356" t="s">
        <v>119</v>
      </c>
      <c r="C124" s="335"/>
      <c r="D124" s="127"/>
      <c r="E124" s="127"/>
      <c r="F124" s="322"/>
      <c r="G124" s="426"/>
      <c r="H124" s="429"/>
      <c r="I124" s="283"/>
      <c r="J124" s="283"/>
      <c r="K124" s="283"/>
      <c r="L124" s="268"/>
      <c r="M124" s="283"/>
      <c r="N124" s="283"/>
      <c r="O124" s="283"/>
      <c r="P124" s="283"/>
      <c r="Q124" s="482"/>
    </row>
    <row r="125" spans="1:17" ht="18" customHeight="1">
      <c r="A125" s="324">
        <v>2</v>
      </c>
      <c r="B125" s="355" t="s">
        <v>120</v>
      </c>
      <c r="C125" s="335">
        <v>5295199</v>
      </c>
      <c r="D125" s="127" t="s">
        <v>12</v>
      </c>
      <c r="E125" s="96" t="s">
        <v>345</v>
      </c>
      <c r="F125" s="322">
        <v>-100</v>
      </c>
      <c r="G125" s="341">
        <v>998066</v>
      </c>
      <c r="H125" s="342">
        <v>998058</v>
      </c>
      <c r="I125" s="283">
        <f>G125-H125</f>
        <v>8</v>
      </c>
      <c r="J125" s="283">
        <f>$F125*I125</f>
        <v>-800</v>
      </c>
      <c r="K125" s="283">
        <f>J125/1000000</f>
        <v>-0.0008</v>
      </c>
      <c r="L125" s="341">
        <v>1141</v>
      </c>
      <c r="M125" s="342">
        <v>1141</v>
      </c>
      <c r="N125" s="283">
        <f>L125-M125</f>
        <v>0</v>
      </c>
      <c r="O125" s="283">
        <f>$F125*N125</f>
        <v>0</v>
      </c>
      <c r="P125" s="283">
        <f>O125/1000000</f>
        <v>0</v>
      </c>
      <c r="Q125" s="482"/>
    </row>
    <row r="126" spans="1:17" ht="18" customHeight="1">
      <c r="A126" s="324">
        <v>3</v>
      </c>
      <c r="B126" s="323" t="s">
        <v>121</v>
      </c>
      <c r="C126" s="335">
        <v>4865135</v>
      </c>
      <c r="D126" s="84" t="s">
        <v>12</v>
      </c>
      <c r="E126" s="96" t="s">
        <v>345</v>
      </c>
      <c r="F126" s="322">
        <v>-100</v>
      </c>
      <c r="G126" s="341">
        <v>151245</v>
      </c>
      <c r="H126" s="342">
        <v>151302</v>
      </c>
      <c r="I126" s="283">
        <f>G126-H126</f>
        <v>-57</v>
      </c>
      <c r="J126" s="283">
        <f>$F126*I126</f>
        <v>5700</v>
      </c>
      <c r="K126" s="283">
        <f>J126/1000000</f>
        <v>0.0057</v>
      </c>
      <c r="L126" s="341">
        <v>52319</v>
      </c>
      <c r="M126" s="342">
        <v>52236</v>
      </c>
      <c r="N126" s="283">
        <f>L126-M126</f>
        <v>83</v>
      </c>
      <c r="O126" s="283">
        <f>$F126*N126</f>
        <v>-8300</v>
      </c>
      <c r="P126" s="283">
        <f>O126/1000000</f>
        <v>-0.0083</v>
      </c>
      <c r="Q126" s="482"/>
    </row>
    <row r="127" spans="1:17" ht="18" customHeight="1">
      <c r="A127" s="324">
        <v>4</v>
      </c>
      <c r="B127" s="355" t="s">
        <v>177</v>
      </c>
      <c r="C127" s="335">
        <v>4864804</v>
      </c>
      <c r="D127" s="127" t="s">
        <v>12</v>
      </c>
      <c r="E127" s="96" t="s">
        <v>345</v>
      </c>
      <c r="F127" s="322">
        <v>-100</v>
      </c>
      <c r="G127" s="341">
        <v>995210</v>
      </c>
      <c r="H127" s="342">
        <v>995207</v>
      </c>
      <c r="I127" s="283">
        <f>G127-H127</f>
        <v>3</v>
      </c>
      <c r="J127" s="283">
        <f>$F127*I127</f>
        <v>-300</v>
      </c>
      <c r="K127" s="283">
        <f>J127/1000000</f>
        <v>-0.0003</v>
      </c>
      <c r="L127" s="341">
        <v>999952</v>
      </c>
      <c r="M127" s="342">
        <v>999946</v>
      </c>
      <c r="N127" s="283">
        <f>L127-M127</f>
        <v>6</v>
      </c>
      <c r="O127" s="283">
        <f>$F127*N127</f>
        <v>-600</v>
      </c>
      <c r="P127" s="283">
        <f>O127/1000000</f>
        <v>-0.0006</v>
      </c>
      <c r="Q127" s="482"/>
    </row>
    <row r="128" spans="1:17" ht="18" customHeight="1">
      <c r="A128" s="324">
        <v>5</v>
      </c>
      <c r="B128" s="355" t="s">
        <v>178</v>
      </c>
      <c r="C128" s="335">
        <v>4902553</v>
      </c>
      <c r="D128" s="127" t="s">
        <v>12</v>
      </c>
      <c r="E128" s="96" t="s">
        <v>345</v>
      </c>
      <c r="F128" s="322">
        <v>-3000</v>
      </c>
      <c r="G128" s="341">
        <v>52</v>
      </c>
      <c r="H128" s="342">
        <v>52</v>
      </c>
      <c r="I128" s="283">
        <f>G128-H128</f>
        <v>0</v>
      </c>
      <c r="J128" s="283">
        <f>$F128*I128</f>
        <v>0</v>
      </c>
      <c r="K128" s="283">
        <f>J128/1000000</f>
        <v>0</v>
      </c>
      <c r="L128" s="341">
        <v>230</v>
      </c>
      <c r="M128" s="342">
        <v>230</v>
      </c>
      <c r="N128" s="283">
        <f>L128-M128</f>
        <v>0</v>
      </c>
      <c r="O128" s="283">
        <f>$F128*N128</f>
        <v>0</v>
      </c>
      <c r="P128" s="283">
        <f>O128/1000000</f>
        <v>0</v>
      </c>
      <c r="Q128" s="482" t="s">
        <v>476</v>
      </c>
    </row>
    <row r="129" spans="1:17" ht="18" customHeight="1">
      <c r="A129" s="324"/>
      <c r="B129" s="355"/>
      <c r="C129" s="335">
        <v>4864845</v>
      </c>
      <c r="D129" s="127" t="s">
        <v>12</v>
      </c>
      <c r="E129" s="96" t="s">
        <v>345</v>
      </c>
      <c r="F129" s="322">
        <v>-1000</v>
      </c>
      <c r="G129" s="341">
        <v>999998</v>
      </c>
      <c r="H129" s="342">
        <v>1000000</v>
      </c>
      <c r="I129" s="283">
        <f>G129-H129</f>
        <v>-2</v>
      </c>
      <c r="J129" s="283">
        <f>$F129*I129</f>
        <v>2000</v>
      </c>
      <c r="K129" s="283">
        <f>J129/1000000</f>
        <v>0.002</v>
      </c>
      <c r="L129" s="341">
        <v>999999</v>
      </c>
      <c r="M129" s="342">
        <v>1000000</v>
      </c>
      <c r="N129" s="283">
        <f>L129-M129</f>
        <v>-1</v>
      </c>
      <c r="O129" s="283">
        <f>$F129*N129</f>
        <v>1000</v>
      </c>
      <c r="P129" s="283">
        <f>O129/1000000</f>
        <v>0.001</v>
      </c>
      <c r="Q129" s="482" t="s">
        <v>469</v>
      </c>
    </row>
    <row r="130" spans="1:17" ht="18" customHeight="1">
      <c r="A130" s="324"/>
      <c r="B130" s="357" t="s">
        <v>179</v>
      </c>
      <c r="C130" s="335"/>
      <c r="D130" s="84"/>
      <c r="E130" s="84"/>
      <c r="F130" s="322"/>
      <c r="G130" s="426"/>
      <c r="H130" s="429"/>
      <c r="I130" s="283"/>
      <c r="J130" s="283"/>
      <c r="K130" s="283"/>
      <c r="L130" s="268"/>
      <c r="M130" s="283"/>
      <c r="N130" s="283"/>
      <c r="O130" s="283"/>
      <c r="P130" s="283"/>
      <c r="Q130" s="482"/>
    </row>
    <row r="131" spans="1:17" ht="18" customHeight="1">
      <c r="A131" s="324"/>
      <c r="B131" s="357" t="s">
        <v>110</v>
      </c>
      <c r="C131" s="335"/>
      <c r="D131" s="84"/>
      <c r="E131" s="84"/>
      <c r="F131" s="322"/>
      <c r="G131" s="426"/>
      <c r="H131" s="429"/>
      <c r="I131" s="283"/>
      <c r="J131" s="283"/>
      <c r="K131" s="283"/>
      <c r="L131" s="268"/>
      <c r="M131" s="283"/>
      <c r="N131" s="283"/>
      <c r="O131" s="283"/>
      <c r="P131" s="283"/>
      <c r="Q131" s="482"/>
    </row>
    <row r="132" spans="1:17" s="531" customFormat="1" ht="18">
      <c r="A132" s="510">
        <v>6</v>
      </c>
      <c r="B132" s="511" t="s">
        <v>399</v>
      </c>
      <c r="C132" s="512">
        <v>4864955</v>
      </c>
      <c r="D132" s="166" t="s">
        <v>12</v>
      </c>
      <c r="E132" s="167" t="s">
        <v>345</v>
      </c>
      <c r="F132" s="513">
        <v>-1000</v>
      </c>
      <c r="G132" s="341">
        <v>999750</v>
      </c>
      <c r="H132" s="458">
        <v>999639</v>
      </c>
      <c r="I132" s="464">
        <f>G132-H132</f>
        <v>111</v>
      </c>
      <c r="J132" s="464">
        <f>$F132*I132</f>
        <v>-111000</v>
      </c>
      <c r="K132" s="464">
        <f>J132/1000000</f>
        <v>-0.111</v>
      </c>
      <c r="L132" s="341">
        <v>1000000</v>
      </c>
      <c r="M132" s="458">
        <v>999992</v>
      </c>
      <c r="N132" s="464">
        <f>L132-M132</f>
        <v>8</v>
      </c>
      <c r="O132" s="464">
        <f>$F132*N132</f>
        <v>-8000</v>
      </c>
      <c r="P132" s="464">
        <f>O132/1000000</f>
        <v>-0.008</v>
      </c>
      <c r="Q132" s="763"/>
    </row>
    <row r="133" spans="1:17" ht="18">
      <c r="A133" s="324">
        <v>7</v>
      </c>
      <c r="B133" s="355" t="s">
        <v>180</v>
      </c>
      <c r="C133" s="335">
        <v>4864820</v>
      </c>
      <c r="D133" s="127" t="s">
        <v>12</v>
      </c>
      <c r="E133" s="96" t="s">
        <v>345</v>
      </c>
      <c r="F133" s="322">
        <v>-160</v>
      </c>
      <c r="G133" s="341">
        <v>1833</v>
      </c>
      <c r="H133" s="342">
        <v>582</v>
      </c>
      <c r="I133" s="283">
        <f>G133-H133</f>
        <v>1251</v>
      </c>
      <c r="J133" s="283">
        <f>$F133*I133</f>
        <v>-200160</v>
      </c>
      <c r="K133" s="283">
        <f>J133/1000000</f>
        <v>-0.20016</v>
      </c>
      <c r="L133" s="341">
        <v>386</v>
      </c>
      <c r="M133" s="342">
        <v>139</v>
      </c>
      <c r="N133" s="283">
        <f>L133-M133</f>
        <v>247</v>
      </c>
      <c r="O133" s="283">
        <f>$F133*N133</f>
        <v>-39520</v>
      </c>
      <c r="P133" s="283">
        <f>O133/1000000</f>
        <v>-0.03952</v>
      </c>
      <c r="Q133" s="764" t="s">
        <v>457</v>
      </c>
    </row>
    <row r="134" spans="1:17" ht="18" customHeight="1">
      <c r="A134" s="324">
        <v>8</v>
      </c>
      <c r="B134" s="355" t="s">
        <v>181</v>
      </c>
      <c r="C134" s="335">
        <v>4865142</v>
      </c>
      <c r="D134" s="127" t="s">
        <v>12</v>
      </c>
      <c r="E134" s="96" t="s">
        <v>345</v>
      </c>
      <c r="F134" s="322">
        <v>-500</v>
      </c>
      <c r="G134" s="341">
        <v>907035</v>
      </c>
      <c r="H134" s="342">
        <v>906914</v>
      </c>
      <c r="I134" s="283">
        <f>G134-H134</f>
        <v>121</v>
      </c>
      <c r="J134" s="283">
        <f>$F134*I134</f>
        <v>-60500</v>
      </c>
      <c r="K134" s="283">
        <f>J134/1000000</f>
        <v>-0.0605</v>
      </c>
      <c r="L134" s="341">
        <v>61361</v>
      </c>
      <c r="M134" s="342">
        <v>61337</v>
      </c>
      <c r="N134" s="283">
        <f>L134-M134</f>
        <v>24</v>
      </c>
      <c r="O134" s="283">
        <f>$F134*N134</f>
        <v>-12000</v>
      </c>
      <c r="P134" s="283">
        <f>O134/1000000</f>
        <v>-0.012</v>
      </c>
      <c r="Q134" s="482"/>
    </row>
    <row r="135" spans="1:17" ht="18" customHeight="1">
      <c r="A135" s="324">
        <v>9</v>
      </c>
      <c r="B135" s="355" t="s">
        <v>408</v>
      </c>
      <c r="C135" s="335">
        <v>4864961</v>
      </c>
      <c r="D135" s="127" t="s">
        <v>12</v>
      </c>
      <c r="E135" s="96" t="s">
        <v>345</v>
      </c>
      <c r="F135" s="322">
        <v>-500</v>
      </c>
      <c r="G135" s="341">
        <v>999035</v>
      </c>
      <c r="H135" s="342">
        <v>999318</v>
      </c>
      <c r="I135" s="283">
        <f>G135-H135</f>
        <v>-283</v>
      </c>
      <c r="J135" s="283">
        <f>$F135*I135</f>
        <v>141500</v>
      </c>
      <c r="K135" s="283">
        <f>J135/1000000</f>
        <v>0.1415</v>
      </c>
      <c r="L135" s="341">
        <v>999955</v>
      </c>
      <c r="M135" s="342">
        <v>999962</v>
      </c>
      <c r="N135" s="283">
        <f>L135-M135</f>
        <v>-7</v>
      </c>
      <c r="O135" s="283">
        <f>$F135*N135</f>
        <v>3500</v>
      </c>
      <c r="P135" s="283">
        <f>O135/1000000</f>
        <v>0.0035</v>
      </c>
      <c r="Q135" s="466"/>
    </row>
    <row r="136" spans="1:17" ht="18" customHeight="1">
      <c r="A136" s="324"/>
      <c r="B136" s="356" t="s">
        <v>110</v>
      </c>
      <c r="C136" s="335"/>
      <c r="D136" s="127"/>
      <c r="E136" s="127"/>
      <c r="F136" s="322"/>
      <c r="G136" s="426"/>
      <c r="H136" s="429"/>
      <c r="I136" s="283"/>
      <c r="J136" s="283"/>
      <c r="K136" s="283"/>
      <c r="L136" s="268"/>
      <c r="M136" s="283"/>
      <c r="N136" s="283"/>
      <c r="O136" s="283"/>
      <c r="P136" s="283"/>
      <c r="Q136" s="482"/>
    </row>
    <row r="137" spans="1:17" ht="18" customHeight="1">
      <c r="A137" s="324">
        <v>10</v>
      </c>
      <c r="B137" s="355" t="s">
        <v>182</v>
      </c>
      <c r="C137" s="335">
        <v>4865093</v>
      </c>
      <c r="D137" s="127" t="s">
        <v>12</v>
      </c>
      <c r="E137" s="96" t="s">
        <v>345</v>
      </c>
      <c r="F137" s="322">
        <v>-100</v>
      </c>
      <c r="G137" s="341">
        <v>81736</v>
      </c>
      <c r="H137" s="342">
        <v>81415</v>
      </c>
      <c r="I137" s="283">
        <f>G137-H137</f>
        <v>321</v>
      </c>
      <c r="J137" s="283">
        <f>$F137*I137</f>
        <v>-32100</v>
      </c>
      <c r="K137" s="283">
        <f>J137/1000000</f>
        <v>-0.0321</v>
      </c>
      <c r="L137" s="341">
        <v>70897</v>
      </c>
      <c r="M137" s="342">
        <v>70876</v>
      </c>
      <c r="N137" s="283">
        <f>L137-M137</f>
        <v>21</v>
      </c>
      <c r="O137" s="283">
        <f>$F137*N137</f>
        <v>-2100</v>
      </c>
      <c r="P137" s="283">
        <f>O137/1000000</f>
        <v>-0.0021</v>
      </c>
      <c r="Q137" s="482"/>
    </row>
    <row r="138" spans="1:17" ht="18" customHeight="1">
      <c r="A138" s="324">
        <v>11</v>
      </c>
      <c r="B138" s="355" t="s">
        <v>183</v>
      </c>
      <c r="C138" s="335">
        <v>4865094</v>
      </c>
      <c r="D138" s="127" t="s">
        <v>12</v>
      </c>
      <c r="E138" s="96" t="s">
        <v>345</v>
      </c>
      <c r="F138" s="322">
        <v>-100</v>
      </c>
      <c r="G138" s="341">
        <v>95508</v>
      </c>
      <c r="H138" s="342">
        <v>94799</v>
      </c>
      <c r="I138" s="283">
        <f>G138-H138</f>
        <v>709</v>
      </c>
      <c r="J138" s="283">
        <f>$F138*I138</f>
        <v>-70900</v>
      </c>
      <c r="K138" s="283">
        <f>J138/1000000</f>
        <v>-0.0709</v>
      </c>
      <c r="L138" s="341">
        <v>71562</v>
      </c>
      <c r="M138" s="342">
        <v>71302</v>
      </c>
      <c r="N138" s="283">
        <f>L138-M138</f>
        <v>260</v>
      </c>
      <c r="O138" s="283">
        <f>$F138*N138</f>
        <v>-26000</v>
      </c>
      <c r="P138" s="283">
        <f>O138/1000000</f>
        <v>-0.026</v>
      </c>
      <c r="Q138" s="482"/>
    </row>
    <row r="139" spans="1:17" ht="18">
      <c r="A139" s="510">
        <v>12</v>
      </c>
      <c r="B139" s="511" t="s">
        <v>184</v>
      </c>
      <c r="C139" s="512">
        <v>5269199</v>
      </c>
      <c r="D139" s="166" t="s">
        <v>12</v>
      </c>
      <c r="E139" s="167" t="s">
        <v>345</v>
      </c>
      <c r="F139" s="513">
        <v>-100</v>
      </c>
      <c r="G139" s="341">
        <v>27386</v>
      </c>
      <c r="H139" s="458">
        <v>26207</v>
      </c>
      <c r="I139" s="464">
        <f>G139-H139</f>
        <v>1179</v>
      </c>
      <c r="J139" s="464">
        <f>$F139*I139</f>
        <v>-117900</v>
      </c>
      <c r="K139" s="464">
        <f>J139/1000000</f>
        <v>-0.1179</v>
      </c>
      <c r="L139" s="341">
        <v>23077</v>
      </c>
      <c r="M139" s="458">
        <v>22433</v>
      </c>
      <c r="N139" s="464">
        <f>L139-M139</f>
        <v>644</v>
      </c>
      <c r="O139" s="464">
        <f>$F139*N139</f>
        <v>-64400</v>
      </c>
      <c r="P139" s="464">
        <f>O139/1000000</f>
        <v>-0.0644</v>
      </c>
      <c r="Q139" s="487"/>
    </row>
    <row r="140" spans="1:17" ht="18" customHeight="1">
      <c r="A140" s="324"/>
      <c r="B140" s="357" t="s">
        <v>179</v>
      </c>
      <c r="C140" s="335"/>
      <c r="D140" s="84"/>
      <c r="E140" s="84"/>
      <c r="F140" s="318"/>
      <c r="G140" s="426"/>
      <c r="H140" s="429"/>
      <c r="I140" s="283"/>
      <c r="J140" s="283"/>
      <c r="K140" s="283"/>
      <c r="L140" s="268"/>
      <c r="M140" s="283"/>
      <c r="N140" s="283"/>
      <c r="O140" s="283"/>
      <c r="P140" s="283"/>
      <c r="Q140" s="482"/>
    </row>
    <row r="141" spans="1:17" ht="18" customHeight="1">
      <c r="A141" s="324"/>
      <c r="B141" s="356" t="s">
        <v>185</v>
      </c>
      <c r="C141" s="335"/>
      <c r="D141" s="127"/>
      <c r="E141" s="127"/>
      <c r="F141" s="318"/>
      <c r="G141" s="426"/>
      <c r="H141" s="429"/>
      <c r="I141" s="283"/>
      <c r="J141" s="283"/>
      <c r="K141" s="283"/>
      <c r="L141" s="268"/>
      <c r="M141" s="283"/>
      <c r="N141" s="283"/>
      <c r="O141" s="283"/>
      <c r="P141" s="283"/>
      <c r="Q141" s="482"/>
    </row>
    <row r="142" spans="1:17" ht="18" customHeight="1">
      <c r="A142" s="324">
        <v>13</v>
      </c>
      <c r="B142" s="355" t="s">
        <v>398</v>
      </c>
      <c r="C142" s="335">
        <v>4864892</v>
      </c>
      <c r="D142" s="127" t="s">
        <v>12</v>
      </c>
      <c r="E142" s="96" t="s">
        <v>345</v>
      </c>
      <c r="F142" s="322">
        <v>500</v>
      </c>
      <c r="G142" s="341">
        <v>999175</v>
      </c>
      <c r="H142" s="342">
        <v>999175</v>
      </c>
      <c r="I142" s="283">
        <f>G142-H142</f>
        <v>0</v>
      </c>
      <c r="J142" s="283">
        <f>$F142*I142</f>
        <v>0</v>
      </c>
      <c r="K142" s="283">
        <f>J142/1000000</f>
        <v>0</v>
      </c>
      <c r="L142" s="341">
        <v>16688</v>
      </c>
      <c r="M142" s="342">
        <v>16688</v>
      </c>
      <c r="N142" s="283">
        <f>L142-M142</f>
        <v>0</v>
      </c>
      <c r="O142" s="283">
        <f>$F142*N142</f>
        <v>0</v>
      </c>
      <c r="P142" s="283">
        <f>O142/1000000</f>
        <v>0</v>
      </c>
      <c r="Q142" s="519"/>
    </row>
    <row r="143" spans="1:17" ht="18" customHeight="1">
      <c r="A143" s="324">
        <v>14</v>
      </c>
      <c r="B143" s="355" t="s">
        <v>401</v>
      </c>
      <c r="C143" s="335">
        <v>4865048</v>
      </c>
      <c r="D143" s="127" t="s">
        <v>12</v>
      </c>
      <c r="E143" s="96" t="s">
        <v>345</v>
      </c>
      <c r="F143" s="322">
        <v>250</v>
      </c>
      <c r="G143" s="341">
        <v>999871</v>
      </c>
      <c r="H143" s="342">
        <v>999871</v>
      </c>
      <c r="I143" s="283">
        <f>G143-H143</f>
        <v>0</v>
      </c>
      <c r="J143" s="283">
        <f>$F143*I143</f>
        <v>0</v>
      </c>
      <c r="K143" s="283">
        <f>J143/1000000</f>
        <v>0</v>
      </c>
      <c r="L143" s="341">
        <v>999883</v>
      </c>
      <c r="M143" s="342">
        <v>999883</v>
      </c>
      <c r="N143" s="283">
        <f>L143-M143</f>
        <v>0</v>
      </c>
      <c r="O143" s="283">
        <f>$F143*N143</f>
        <v>0</v>
      </c>
      <c r="P143" s="283">
        <f>O143/1000000</f>
        <v>0</v>
      </c>
      <c r="Q143" s="509"/>
    </row>
    <row r="144" spans="1:17" ht="18" customHeight="1">
      <c r="A144" s="324">
        <v>15</v>
      </c>
      <c r="B144" s="355" t="s">
        <v>119</v>
      </c>
      <c r="C144" s="335">
        <v>4902508</v>
      </c>
      <c r="D144" s="127" t="s">
        <v>12</v>
      </c>
      <c r="E144" s="96" t="s">
        <v>345</v>
      </c>
      <c r="F144" s="322">
        <v>833.33</v>
      </c>
      <c r="G144" s="341">
        <v>0</v>
      </c>
      <c r="H144" s="342">
        <v>0</v>
      </c>
      <c r="I144" s="283">
        <f>G144-H144</f>
        <v>0</v>
      </c>
      <c r="J144" s="283">
        <f>$F144*I144</f>
        <v>0</v>
      </c>
      <c r="K144" s="283">
        <f>J144/1000000</f>
        <v>0</v>
      </c>
      <c r="L144" s="341">
        <v>999580</v>
      </c>
      <c r="M144" s="342">
        <v>999580</v>
      </c>
      <c r="N144" s="283">
        <f>L144-M144</f>
        <v>0</v>
      </c>
      <c r="O144" s="283">
        <f>$F144*N144</f>
        <v>0</v>
      </c>
      <c r="P144" s="283">
        <f>O144/1000000</f>
        <v>0</v>
      </c>
      <c r="Q144" s="482"/>
    </row>
    <row r="145" spans="1:17" ht="18" customHeight="1">
      <c r="A145" s="324"/>
      <c r="B145" s="356" t="s">
        <v>186</v>
      </c>
      <c r="C145" s="335"/>
      <c r="D145" s="127"/>
      <c r="E145" s="127"/>
      <c r="F145" s="322"/>
      <c r="G145" s="341"/>
      <c r="H145" s="342"/>
      <c r="I145" s="283"/>
      <c r="J145" s="283"/>
      <c r="K145" s="283"/>
      <c r="L145" s="268"/>
      <c r="M145" s="283"/>
      <c r="N145" s="283"/>
      <c r="O145" s="283"/>
      <c r="P145" s="283"/>
      <c r="Q145" s="482"/>
    </row>
    <row r="146" spans="1:17" ht="18" customHeight="1">
      <c r="A146" s="324">
        <v>16</v>
      </c>
      <c r="B146" s="323" t="s">
        <v>187</v>
      </c>
      <c r="C146" s="335">
        <v>4865133</v>
      </c>
      <c r="D146" s="84" t="s">
        <v>12</v>
      </c>
      <c r="E146" s="96" t="s">
        <v>345</v>
      </c>
      <c r="F146" s="322">
        <v>-100</v>
      </c>
      <c r="G146" s="341">
        <v>394351</v>
      </c>
      <c r="H146" s="342">
        <v>389402</v>
      </c>
      <c r="I146" s="283">
        <f>G146-H146</f>
        <v>4949</v>
      </c>
      <c r="J146" s="283">
        <f>$F146*I146</f>
        <v>-494900</v>
      </c>
      <c r="K146" s="283">
        <f>J146/1000000</f>
        <v>-0.4949</v>
      </c>
      <c r="L146" s="341">
        <v>49059</v>
      </c>
      <c r="M146" s="342">
        <v>49059</v>
      </c>
      <c r="N146" s="283">
        <f>L146-M146</f>
        <v>0</v>
      </c>
      <c r="O146" s="283">
        <f>$F146*N146</f>
        <v>0</v>
      </c>
      <c r="P146" s="283">
        <f>O146/1000000</f>
        <v>0</v>
      </c>
      <c r="Q146" s="482"/>
    </row>
    <row r="147" spans="1:17" ht="18" customHeight="1">
      <c r="A147" s="324"/>
      <c r="B147" s="357" t="s">
        <v>188</v>
      </c>
      <c r="C147" s="335"/>
      <c r="D147" s="84"/>
      <c r="E147" s="127"/>
      <c r="F147" s="322"/>
      <c r="G147" s="426"/>
      <c r="H147" s="429"/>
      <c r="I147" s="283"/>
      <c r="J147" s="283"/>
      <c r="K147" s="283"/>
      <c r="L147" s="268"/>
      <c r="M147" s="283"/>
      <c r="N147" s="283"/>
      <c r="O147" s="283"/>
      <c r="P147" s="283"/>
      <c r="Q147" s="482"/>
    </row>
    <row r="148" spans="1:17" ht="18" customHeight="1">
      <c r="A148" s="324">
        <v>17</v>
      </c>
      <c r="B148" s="323" t="s">
        <v>175</v>
      </c>
      <c r="C148" s="335">
        <v>4865076</v>
      </c>
      <c r="D148" s="84" t="s">
        <v>12</v>
      </c>
      <c r="E148" s="96" t="s">
        <v>345</v>
      </c>
      <c r="F148" s="322">
        <v>-100</v>
      </c>
      <c r="G148" s="341">
        <v>4942</v>
      </c>
      <c r="H148" s="342">
        <v>4939</v>
      </c>
      <c r="I148" s="283">
        <f>G148-H148</f>
        <v>3</v>
      </c>
      <c r="J148" s="283">
        <f>$F148*I148</f>
        <v>-300</v>
      </c>
      <c r="K148" s="283">
        <f>J148/1000000</f>
        <v>-0.0003</v>
      </c>
      <c r="L148" s="341">
        <v>27915</v>
      </c>
      <c r="M148" s="342">
        <v>27530</v>
      </c>
      <c r="N148" s="283">
        <f>L148-M148</f>
        <v>385</v>
      </c>
      <c r="O148" s="283">
        <f>$F148*N148</f>
        <v>-38500</v>
      </c>
      <c r="P148" s="283">
        <f>O148/1000000</f>
        <v>-0.0385</v>
      </c>
      <c r="Q148" s="481"/>
    </row>
    <row r="149" spans="1:17" ht="18" customHeight="1">
      <c r="A149" s="324">
        <v>18</v>
      </c>
      <c r="B149" s="355" t="s">
        <v>189</v>
      </c>
      <c r="C149" s="335">
        <v>4865077</v>
      </c>
      <c r="D149" s="127" t="s">
        <v>12</v>
      </c>
      <c r="E149" s="96" t="s">
        <v>345</v>
      </c>
      <c r="F149" s="322">
        <v>-100</v>
      </c>
      <c r="G149" s="341">
        <v>0</v>
      </c>
      <c r="H149" s="342">
        <v>0</v>
      </c>
      <c r="I149" s="283">
        <f>G149-H149</f>
        <v>0</v>
      </c>
      <c r="J149" s="283">
        <f>$F149*I149</f>
        <v>0</v>
      </c>
      <c r="K149" s="283">
        <f>J149/1000000</f>
        <v>0</v>
      </c>
      <c r="L149" s="341">
        <v>0</v>
      </c>
      <c r="M149" s="342">
        <v>0</v>
      </c>
      <c r="N149" s="283">
        <f>L149-M149</f>
        <v>0</v>
      </c>
      <c r="O149" s="283">
        <f>$F149*N149</f>
        <v>0</v>
      </c>
      <c r="P149" s="283">
        <f>O149/1000000</f>
        <v>0</v>
      </c>
      <c r="Q149" s="482"/>
    </row>
    <row r="150" spans="1:17" ht="18" customHeight="1">
      <c r="A150" s="593"/>
      <c r="B150" s="356" t="s">
        <v>49</v>
      </c>
      <c r="C150" s="637"/>
      <c r="D150" s="92"/>
      <c r="E150" s="92"/>
      <c r="F150" s="322"/>
      <c r="G150" s="426"/>
      <c r="H150" s="429"/>
      <c r="I150" s="283"/>
      <c r="J150" s="283"/>
      <c r="K150" s="283"/>
      <c r="L150" s="268"/>
      <c r="M150" s="283"/>
      <c r="N150" s="283"/>
      <c r="O150" s="283"/>
      <c r="P150" s="283"/>
      <c r="Q150" s="482"/>
    </row>
    <row r="151" spans="1:17" ht="18" customHeight="1">
      <c r="A151" s="324">
        <v>19</v>
      </c>
      <c r="B151" s="748" t="s">
        <v>194</v>
      </c>
      <c r="C151" s="335">
        <v>4902503</v>
      </c>
      <c r="D151" s="96" t="s">
        <v>12</v>
      </c>
      <c r="E151" s="96" t="s">
        <v>345</v>
      </c>
      <c r="F151" s="322">
        <v>-416.66</v>
      </c>
      <c r="G151" s="341">
        <v>998754</v>
      </c>
      <c r="H151" s="342">
        <v>999065</v>
      </c>
      <c r="I151" s="283">
        <f>G151-H151</f>
        <v>-311</v>
      </c>
      <c r="J151" s="283">
        <f>$F151*I151</f>
        <v>129581.26000000001</v>
      </c>
      <c r="K151" s="283">
        <f>J151/1000000</f>
        <v>0.12958126</v>
      </c>
      <c r="L151" s="341">
        <v>365</v>
      </c>
      <c r="M151" s="342">
        <v>588</v>
      </c>
      <c r="N151" s="283">
        <f>L151-M151</f>
        <v>-223</v>
      </c>
      <c r="O151" s="283">
        <f>$F151*N151</f>
        <v>92915.18000000001</v>
      </c>
      <c r="P151" s="283">
        <f>O151/1000000</f>
        <v>0.09291518000000001</v>
      </c>
      <c r="Q151" s="482"/>
    </row>
    <row r="152" spans="1:17" ht="18" customHeight="1">
      <c r="A152" s="324"/>
      <c r="B152" s="357" t="s">
        <v>50</v>
      </c>
      <c r="C152" s="322"/>
      <c r="D152" s="84"/>
      <c r="E152" s="84"/>
      <c r="F152" s="322"/>
      <c r="G152" s="426"/>
      <c r="H152" s="429"/>
      <c r="I152" s="283"/>
      <c r="J152" s="283"/>
      <c r="K152" s="283"/>
      <c r="L152" s="268"/>
      <c r="M152" s="283"/>
      <c r="N152" s="283"/>
      <c r="O152" s="283"/>
      <c r="P152" s="283"/>
      <c r="Q152" s="482"/>
    </row>
    <row r="153" spans="1:17" ht="18" customHeight="1">
      <c r="A153" s="324"/>
      <c r="B153" s="357" t="s">
        <v>51</v>
      </c>
      <c r="C153" s="322"/>
      <c r="D153" s="84"/>
      <c r="E153" s="84"/>
      <c r="F153" s="322"/>
      <c r="G153" s="426"/>
      <c r="H153" s="429"/>
      <c r="I153" s="283"/>
      <c r="J153" s="283"/>
      <c r="K153" s="283"/>
      <c r="L153" s="268"/>
      <c r="M153" s="283"/>
      <c r="N153" s="283"/>
      <c r="O153" s="283"/>
      <c r="P153" s="283"/>
      <c r="Q153" s="482"/>
    </row>
    <row r="154" spans="1:17" ht="18" customHeight="1">
      <c r="A154" s="324"/>
      <c r="B154" s="357" t="s">
        <v>52</v>
      </c>
      <c r="C154" s="322"/>
      <c r="D154" s="84"/>
      <c r="E154" s="84"/>
      <c r="F154" s="322"/>
      <c r="G154" s="426"/>
      <c r="H154" s="429"/>
      <c r="I154" s="283"/>
      <c r="J154" s="283"/>
      <c r="K154" s="283"/>
      <c r="L154" s="268"/>
      <c r="M154" s="283"/>
      <c r="N154" s="283"/>
      <c r="O154" s="283"/>
      <c r="P154" s="283"/>
      <c r="Q154" s="482"/>
    </row>
    <row r="155" spans="1:17" ht="17.25" customHeight="1">
      <c r="A155" s="324">
        <v>20</v>
      </c>
      <c r="B155" s="355" t="s">
        <v>53</v>
      </c>
      <c r="C155" s="335">
        <v>4865090</v>
      </c>
      <c r="D155" s="127" t="s">
        <v>12</v>
      </c>
      <c r="E155" s="96" t="s">
        <v>345</v>
      </c>
      <c r="F155" s="322">
        <v>-100</v>
      </c>
      <c r="G155" s="341">
        <v>9124</v>
      </c>
      <c r="H155" s="342">
        <v>9132</v>
      </c>
      <c r="I155" s="283">
        <f>G155-H155</f>
        <v>-8</v>
      </c>
      <c r="J155" s="283">
        <f>$F155*I155</f>
        <v>800</v>
      </c>
      <c r="K155" s="283">
        <f>J155/1000000</f>
        <v>0.0008</v>
      </c>
      <c r="L155" s="341">
        <v>37689</v>
      </c>
      <c r="M155" s="342">
        <v>37652</v>
      </c>
      <c r="N155" s="283">
        <f>L155-M155</f>
        <v>37</v>
      </c>
      <c r="O155" s="283">
        <f>$F155*N155</f>
        <v>-3700</v>
      </c>
      <c r="P155" s="283">
        <f>O155/1000000</f>
        <v>-0.0037</v>
      </c>
      <c r="Q155" s="759"/>
    </row>
    <row r="156" spans="1:17" ht="18" customHeight="1">
      <c r="A156" s="324">
        <v>21</v>
      </c>
      <c r="B156" s="355" t="s">
        <v>54</v>
      </c>
      <c r="C156" s="335">
        <v>4902519</v>
      </c>
      <c r="D156" s="127" t="s">
        <v>12</v>
      </c>
      <c r="E156" s="96" t="s">
        <v>345</v>
      </c>
      <c r="F156" s="322">
        <v>-100</v>
      </c>
      <c r="G156" s="341">
        <v>12179</v>
      </c>
      <c r="H156" s="342">
        <v>12183</v>
      </c>
      <c r="I156" s="283">
        <f>G156-H156</f>
        <v>-4</v>
      </c>
      <c r="J156" s="283">
        <f>$F156*I156</f>
        <v>400</v>
      </c>
      <c r="K156" s="283">
        <f>J156/1000000</f>
        <v>0.0004</v>
      </c>
      <c r="L156" s="341">
        <v>72863</v>
      </c>
      <c r="M156" s="342">
        <v>72881</v>
      </c>
      <c r="N156" s="283">
        <f>L156-M156</f>
        <v>-18</v>
      </c>
      <c r="O156" s="283">
        <f>$F156*N156</f>
        <v>1800</v>
      </c>
      <c r="P156" s="283">
        <f>O156/1000000</f>
        <v>0.0018</v>
      </c>
      <c r="Q156" s="482"/>
    </row>
    <row r="157" spans="1:17" ht="18" customHeight="1">
      <c r="A157" s="324">
        <v>22</v>
      </c>
      <c r="B157" s="355" t="s">
        <v>55</v>
      </c>
      <c r="C157" s="335">
        <v>4902539</v>
      </c>
      <c r="D157" s="127" t="s">
        <v>12</v>
      </c>
      <c r="E157" s="96" t="s">
        <v>345</v>
      </c>
      <c r="F157" s="322">
        <v>-100</v>
      </c>
      <c r="G157" s="341">
        <v>735</v>
      </c>
      <c r="H157" s="342">
        <v>725</v>
      </c>
      <c r="I157" s="283">
        <f>G157-H157</f>
        <v>10</v>
      </c>
      <c r="J157" s="283">
        <f>$F157*I157</f>
        <v>-1000</v>
      </c>
      <c r="K157" s="283">
        <f>J157/1000000</f>
        <v>-0.001</v>
      </c>
      <c r="L157" s="341">
        <v>14570</v>
      </c>
      <c r="M157" s="342">
        <v>13509</v>
      </c>
      <c r="N157" s="283">
        <f>L157-M157</f>
        <v>1061</v>
      </c>
      <c r="O157" s="283">
        <f>$F157*N157</f>
        <v>-106100</v>
      </c>
      <c r="P157" s="283">
        <f>O157/1000000</f>
        <v>-0.1061</v>
      </c>
      <c r="Q157" s="482"/>
    </row>
    <row r="158" spans="1:17" ht="18" customHeight="1">
      <c r="A158" s="324"/>
      <c r="B158" s="356" t="s">
        <v>56</v>
      </c>
      <c r="C158" s="335"/>
      <c r="D158" s="127"/>
      <c r="E158" s="127"/>
      <c r="F158" s="322"/>
      <c r="G158" s="426"/>
      <c r="H158" s="429"/>
      <c r="I158" s="283"/>
      <c r="J158" s="283"/>
      <c r="K158" s="283"/>
      <c r="L158" s="268"/>
      <c r="M158" s="283"/>
      <c r="N158" s="283"/>
      <c r="O158" s="283"/>
      <c r="P158" s="283"/>
      <c r="Q158" s="482"/>
    </row>
    <row r="159" spans="1:17" ht="18" customHeight="1">
      <c r="A159" s="324">
        <v>23</v>
      </c>
      <c r="B159" s="355" t="s">
        <v>57</v>
      </c>
      <c r="C159" s="335">
        <v>4902591</v>
      </c>
      <c r="D159" s="127" t="s">
        <v>12</v>
      </c>
      <c r="E159" s="96" t="s">
        <v>345</v>
      </c>
      <c r="F159" s="322">
        <v>-1333</v>
      </c>
      <c r="G159" s="341">
        <v>84</v>
      </c>
      <c r="H159" s="342">
        <v>73</v>
      </c>
      <c r="I159" s="283">
        <f aca="true" t="shared" si="24" ref="I159:I166">G159-H159</f>
        <v>11</v>
      </c>
      <c r="J159" s="283">
        <f aca="true" t="shared" si="25" ref="J159:J166">$F159*I159</f>
        <v>-14663</v>
      </c>
      <c r="K159" s="283">
        <f aca="true" t="shared" si="26" ref="K159:K166">J159/1000000</f>
        <v>-0.014663</v>
      </c>
      <c r="L159" s="341">
        <v>71</v>
      </c>
      <c r="M159" s="342">
        <v>34</v>
      </c>
      <c r="N159" s="283">
        <f aca="true" t="shared" si="27" ref="N159:N166">L159-M159</f>
        <v>37</v>
      </c>
      <c r="O159" s="283">
        <f aca="true" t="shared" si="28" ref="O159:O166">$F159*N159</f>
        <v>-49321</v>
      </c>
      <c r="P159" s="283">
        <f aca="true" t="shared" si="29" ref="P159:P166">O159/1000000</f>
        <v>-0.049321</v>
      </c>
      <c r="Q159" s="482"/>
    </row>
    <row r="160" spans="1:17" ht="18" customHeight="1">
      <c r="A160" s="324">
        <v>24</v>
      </c>
      <c r="B160" s="355" t="s">
        <v>58</v>
      </c>
      <c r="C160" s="335">
        <v>4902565</v>
      </c>
      <c r="D160" s="127" t="s">
        <v>12</v>
      </c>
      <c r="E160" s="96" t="s">
        <v>345</v>
      </c>
      <c r="F160" s="322">
        <v>-100</v>
      </c>
      <c r="G160" s="341">
        <v>0</v>
      </c>
      <c r="H160" s="342">
        <v>0</v>
      </c>
      <c r="I160" s="283">
        <f>G160-H160</f>
        <v>0</v>
      </c>
      <c r="J160" s="283">
        <f>$F160*I160</f>
        <v>0</v>
      </c>
      <c r="K160" s="283">
        <f>J160/1000000</f>
        <v>0</v>
      </c>
      <c r="L160" s="341">
        <v>0</v>
      </c>
      <c r="M160" s="342">
        <v>0</v>
      </c>
      <c r="N160" s="283">
        <f>L160-M160</f>
        <v>0</v>
      </c>
      <c r="O160" s="283">
        <f>$F160*N160</f>
        <v>0</v>
      </c>
      <c r="P160" s="283">
        <f>O160/1000000</f>
        <v>0</v>
      </c>
      <c r="Q160" s="482"/>
    </row>
    <row r="161" spans="1:17" ht="18" customHeight="1">
      <c r="A161" s="324">
        <v>25</v>
      </c>
      <c r="B161" s="355" t="s">
        <v>59</v>
      </c>
      <c r="C161" s="335">
        <v>4902523</v>
      </c>
      <c r="D161" s="127" t="s">
        <v>12</v>
      </c>
      <c r="E161" s="96" t="s">
        <v>345</v>
      </c>
      <c r="F161" s="322">
        <v>-100</v>
      </c>
      <c r="G161" s="341">
        <v>999815</v>
      </c>
      <c r="H161" s="342">
        <v>999815</v>
      </c>
      <c r="I161" s="283">
        <f t="shared" si="24"/>
        <v>0</v>
      </c>
      <c r="J161" s="283">
        <f t="shared" si="25"/>
        <v>0</v>
      </c>
      <c r="K161" s="283">
        <f t="shared" si="26"/>
        <v>0</v>
      </c>
      <c r="L161" s="341">
        <v>999943</v>
      </c>
      <c r="M161" s="342">
        <v>999943</v>
      </c>
      <c r="N161" s="283">
        <f t="shared" si="27"/>
        <v>0</v>
      </c>
      <c r="O161" s="283">
        <f t="shared" si="28"/>
        <v>0</v>
      </c>
      <c r="P161" s="283">
        <f t="shared" si="29"/>
        <v>0</v>
      </c>
      <c r="Q161" s="482"/>
    </row>
    <row r="162" spans="1:17" ht="18" customHeight="1">
      <c r="A162" s="324">
        <v>26</v>
      </c>
      <c r="B162" s="355" t="s">
        <v>60</v>
      </c>
      <c r="C162" s="335">
        <v>4902547</v>
      </c>
      <c r="D162" s="127" t="s">
        <v>12</v>
      </c>
      <c r="E162" s="96" t="s">
        <v>345</v>
      </c>
      <c r="F162" s="322">
        <v>-100</v>
      </c>
      <c r="G162" s="341">
        <v>5885</v>
      </c>
      <c r="H162" s="342">
        <v>5885</v>
      </c>
      <c r="I162" s="283">
        <f t="shared" si="24"/>
        <v>0</v>
      </c>
      <c r="J162" s="283">
        <f t="shared" si="25"/>
        <v>0</v>
      </c>
      <c r="K162" s="283">
        <f t="shared" si="26"/>
        <v>0</v>
      </c>
      <c r="L162" s="341">
        <v>8891</v>
      </c>
      <c r="M162" s="342">
        <v>8891</v>
      </c>
      <c r="N162" s="283">
        <f t="shared" si="27"/>
        <v>0</v>
      </c>
      <c r="O162" s="283">
        <f t="shared" si="28"/>
        <v>0</v>
      </c>
      <c r="P162" s="283">
        <f t="shared" si="29"/>
        <v>0</v>
      </c>
      <c r="Q162" s="482"/>
    </row>
    <row r="163" spans="1:17" ht="18" customHeight="1">
      <c r="A163" s="324">
        <v>27</v>
      </c>
      <c r="B163" s="323" t="s">
        <v>61</v>
      </c>
      <c r="C163" s="322">
        <v>4902605</v>
      </c>
      <c r="D163" s="84" t="s">
        <v>12</v>
      </c>
      <c r="E163" s="96" t="s">
        <v>345</v>
      </c>
      <c r="F163" s="532">
        <v>-1333.33</v>
      </c>
      <c r="G163" s="341">
        <v>0</v>
      </c>
      <c r="H163" s="342">
        <v>0</v>
      </c>
      <c r="I163" s="283">
        <f t="shared" si="24"/>
        <v>0</v>
      </c>
      <c r="J163" s="283">
        <f t="shared" si="25"/>
        <v>0</v>
      </c>
      <c r="K163" s="283">
        <f t="shared" si="26"/>
        <v>0</v>
      </c>
      <c r="L163" s="341">
        <v>0</v>
      </c>
      <c r="M163" s="342">
        <v>0</v>
      </c>
      <c r="N163" s="283">
        <f t="shared" si="27"/>
        <v>0</v>
      </c>
      <c r="O163" s="283">
        <f t="shared" si="28"/>
        <v>0</v>
      </c>
      <c r="P163" s="283">
        <f t="shared" si="29"/>
        <v>0</v>
      </c>
      <c r="Q163" s="482"/>
    </row>
    <row r="164" spans="1:17" ht="18" customHeight="1">
      <c r="A164" s="324">
        <v>28</v>
      </c>
      <c r="B164" s="323" t="s">
        <v>62</v>
      </c>
      <c r="C164" s="322">
        <v>5295190</v>
      </c>
      <c r="D164" s="84" t="s">
        <v>12</v>
      </c>
      <c r="E164" s="96" t="s">
        <v>345</v>
      </c>
      <c r="F164" s="322">
        <v>-100</v>
      </c>
      <c r="G164" s="341">
        <v>999088</v>
      </c>
      <c r="H164" s="342">
        <v>999049</v>
      </c>
      <c r="I164" s="283">
        <f>G164-H164</f>
        <v>39</v>
      </c>
      <c r="J164" s="283">
        <f>$F164*I164</f>
        <v>-3900</v>
      </c>
      <c r="K164" s="283">
        <f>J164/1000000</f>
        <v>-0.0039</v>
      </c>
      <c r="L164" s="341">
        <v>6039</v>
      </c>
      <c r="M164" s="342">
        <v>5015</v>
      </c>
      <c r="N164" s="283">
        <f>L164-M164</f>
        <v>1024</v>
      </c>
      <c r="O164" s="283">
        <f>$F164*N164</f>
        <v>-102400</v>
      </c>
      <c r="P164" s="283">
        <f>O164/1000000</f>
        <v>-0.1024</v>
      </c>
      <c r="Q164" s="482"/>
    </row>
    <row r="165" spans="1:17" ht="18" customHeight="1">
      <c r="A165" s="324">
        <v>29</v>
      </c>
      <c r="B165" s="323" t="s">
        <v>63</v>
      </c>
      <c r="C165" s="322">
        <v>4902529</v>
      </c>
      <c r="D165" s="84" t="s">
        <v>12</v>
      </c>
      <c r="E165" s="96" t="s">
        <v>345</v>
      </c>
      <c r="F165" s="322">
        <v>-44.44</v>
      </c>
      <c r="G165" s="341">
        <v>989743</v>
      </c>
      <c r="H165" s="342">
        <v>989743</v>
      </c>
      <c r="I165" s="283">
        <f t="shared" si="24"/>
        <v>0</v>
      </c>
      <c r="J165" s="283">
        <f t="shared" si="25"/>
        <v>0</v>
      </c>
      <c r="K165" s="283">
        <f t="shared" si="26"/>
        <v>0</v>
      </c>
      <c r="L165" s="341">
        <v>390</v>
      </c>
      <c r="M165" s="342">
        <v>390</v>
      </c>
      <c r="N165" s="283">
        <f t="shared" si="27"/>
        <v>0</v>
      </c>
      <c r="O165" s="283">
        <f t="shared" si="28"/>
        <v>0</v>
      </c>
      <c r="P165" s="283">
        <f t="shared" si="29"/>
        <v>0</v>
      </c>
      <c r="Q165" s="509"/>
    </row>
    <row r="166" spans="1:17" ht="18" customHeight="1">
      <c r="A166" s="324">
        <v>30</v>
      </c>
      <c r="B166" s="323" t="s">
        <v>143</v>
      </c>
      <c r="C166" s="322">
        <v>4865087</v>
      </c>
      <c r="D166" s="84" t="s">
        <v>12</v>
      </c>
      <c r="E166" s="96" t="s">
        <v>345</v>
      </c>
      <c r="F166" s="322">
        <v>-100</v>
      </c>
      <c r="G166" s="341">
        <v>0</v>
      </c>
      <c r="H166" s="342">
        <v>0</v>
      </c>
      <c r="I166" s="283">
        <f t="shared" si="24"/>
        <v>0</v>
      </c>
      <c r="J166" s="283">
        <f t="shared" si="25"/>
        <v>0</v>
      </c>
      <c r="K166" s="283">
        <f t="shared" si="26"/>
        <v>0</v>
      </c>
      <c r="L166" s="341">
        <v>0</v>
      </c>
      <c r="M166" s="342">
        <v>0</v>
      </c>
      <c r="N166" s="283">
        <f t="shared" si="27"/>
        <v>0</v>
      </c>
      <c r="O166" s="283">
        <f t="shared" si="28"/>
        <v>0</v>
      </c>
      <c r="P166" s="283">
        <f t="shared" si="29"/>
        <v>0</v>
      </c>
      <c r="Q166" s="482"/>
    </row>
    <row r="167" spans="1:17" ht="18" customHeight="1">
      <c r="A167" s="324"/>
      <c r="B167" s="357" t="s">
        <v>78</v>
      </c>
      <c r="C167" s="322"/>
      <c r="D167" s="84"/>
      <c r="E167" s="84"/>
      <c r="F167" s="322"/>
      <c r="G167" s="426"/>
      <c r="H167" s="429"/>
      <c r="I167" s="283"/>
      <c r="J167" s="283"/>
      <c r="K167" s="283"/>
      <c r="L167" s="268"/>
      <c r="M167" s="283"/>
      <c r="N167" s="283"/>
      <c r="O167" s="283"/>
      <c r="P167" s="283"/>
      <c r="Q167" s="482"/>
    </row>
    <row r="168" spans="1:17" ht="18" customHeight="1">
      <c r="A168" s="324">
        <v>31</v>
      </c>
      <c r="B168" s="323" t="s">
        <v>79</v>
      </c>
      <c r="C168" s="322">
        <v>4902577</v>
      </c>
      <c r="D168" s="84" t="s">
        <v>12</v>
      </c>
      <c r="E168" s="96" t="s">
        <v>345</v>
      </c>
      <c r="F168" s="322">
        <v>400</v>
      </c>
      <c r="G168" s="341">
        <v>995611</v>
      </c>
      <c r="H168" s="342">
        <v>995611</v>
      </c>
      <c r="I168" s="283">
        <f>G168-H168</f>
        <v>0</v>
      </c>
      <c r="J168" s="283">
        <f>$F168*I168</f>
        <v>0</v>
      </c>
      <c r="K168" s="283">
        <f>J168/1000000</f>
        <v>0</v>
      </c>
      <c r="L168" s="341">
        <v>59</v>
      </c>
      <c r="M168" s="342">
        <v>59</v>
      </c>
      <c r="N168" s="283">
        <f>L168-M168</f>
        <v>0</v>
      </c>
      <c r="O168" s="283">
        <f>$F168*N168</f>
        <v>0</v>
      </c>
      <c r="P168" s="283">
        <f>O168/1000000</f>
        <v>0</v>
      </c>
      <c r="Q168" s="482"/>
    </row>
    <row r="169" spans="1:17" ht="18" customHeight="1">
      <c r="A169" s="324">
        <v>32</v>
      </c>
      <c r="B169" s="323" t="s">
        <v>80</v>
      </c>
      <c r="C169" s="322">
        <v>4902525</v>
      </c>
      <c r="D169" s="84" t="s">
        <v>12</v>
      </c>
      <c r="E169" s="96" t="s">
        <v>345</v>
      </c>
      <c r="F169" s="322">
        <v>-400</v>
      </c>
      <c r="G169" s="341">
        <v>999890</v>
      </c>
      <c r="H169" s="342">
        <v>999882</v>
      </c>
      <c r="I169" s="283">
        <f>G169-H169</f>
        <v>8</v>
      </c>
      <c r="J169" s="283">
        <f>$F169*I169</f>
        <v>-3200</v>
      </c>
      <c r="K169" s="283">
        <f>J169/1000000</f>
        <v>-0.0032</v>
      </c>
      <c r="L169" s="341">
        <v>6</v>
      </c>
      <c r="M169" s="342">
        <v>7</v>
      </c>
      <c r="N169" s="283">
        <f>L169-M169</f>
        <v>-1</v>
      </c>
      <c r="O169" s="283">
        <f>$F169*N169</f>
        <v>400</v>
      </c>
      <c r="P169" s="283">
        <f>O169/1000000</f>
        <v>0.0004</v>
      </c>
      <c r="Q169" s="482"/>
    </row>
    <row r="170" spans="1:17" ht="15" customHeight="1" thickBot="1">
      <c r="A170" s="641"/>
      <c r="B170" s="525"/>
      <c r="C170" s="525"/>
      <c r="D170" s="525"/>
      <c r="E170" s="525"/>
      <c r="F170" s="525"/>
      <c r="G170" s="642"/>
      <c r="H170" s="643"/>
      <c r="I170" s="525"/>
      <c r="J170" s="525"/>
      <c r="K170" s="644"/>
      <c r="L170" s="641"/>
      <c r="M170" s="525"/>
      <c r="N170" s="525"/>
      <c r="O170" s="525"/>
      <c r="P170" s="644"/>
      <c r="Q170" s="598"/>
    </row>
    <row r="171" ht="13.5" thickTop="1"/>
    <row r="172" spans="1:16" ht="20.25">
      <c r="A172" s="316" t="s">
        <v>312</v>
      </c>
      <c r="K172" s="638">
        <f>SUM(K122:K170)</f>
        <v>-1.0491417400000003</v>
      </c>
      <c r="P172" s="638">
        <f>SUM(P122:P170)</f>
        <v>-0.36652581999999995</v>
      </c>
    </row>
    <row r="173" spans="1:16" ht="12.75">
      <c r="A173" s="59"/>
      <c r="K173" s="587"/>
      <c r="P173" s="587"/>
    </row>
    <row r="174" spans="1:16" ht="12.75">
      <c r="A174" s="59"/>
      <c r="K174" s="587"/>
      <c r="P174" s="587"/>
    </row>
    <row r="175" spans="1:17" ht="18">
      <c r="A175" s="59"/>
      <c r="K175" s="587"/>
      <c r="P175" s="587"/>
      <c r="Q175" s="633" t="str">
        <f>NDPL!$Q$1</f>
        <v>APRIL-2017</v>
      </c>
    </row>
    <row r="176" spans="1:16" ht="12.75">
      <c r="A176" s="59"/>
      <c r="K176" s="587"/>
      <c r="P176" s="587"/>
    </row>
    <row r="177" spans="1:16" ht="12.75">
      <c r="A177" s="59"/>
      <c r="K177" s="587"/>
      <c r="P177" s="587"/>
    </row>
    <row r="178" spans="1:16" ht="12.75">
      <c r="A178" s="59"/>
      <c r="K178" s="587"/>
      <c r="P178" s="587"/>
    </row>
    <row r="179" spans="1:11" ht="13.5" thickBot="1">
      <c r="A179" s="2"/>
      <c r="B179" s="7"/>
      <c r="C179" s="7"/>
      <c r="D179" s="55"/>
      <c r="E179" s="55"/>
      <c r="F179" s="21"/>
      <c r="G179" s="21"/>
      <c r="H179" s="21"/>
      <c r="I179" s="21"/>
      <c r="J179" s="21"/>
      <c r="K179" s="56"/>
    </row>
    <row r="180" spans="1:17" ht="27.75">
      <c r="A180" s="412" t="s">
        <v>192</v>
      </c>
      <c r="B180" s="148"/>
      <c r="C180" s="144"/>
      <c r="D180" s="144"/>
      <c r="E180" s="144"/>
      <c r="F180" s="193"/>
      <c r="G180" s="193"/>
      <c r="H180" s="193"/>
      <c r="I180" s="193"/>
      <c r="J180" s="193"/>
      <c r="K180" s="194"/>
      <c r="L180" s="599"/>
      <c r="M180" s="599"/>
      <c r="N180" s="599"/>
      <c r="O180" s="599"/>
      <c r="P180" s="599"/>
      <c r="Q180" s="600"/>
    </row>
    <row r="181" spans="1:17" ht="24.75" customHeight="1">
      <c r="A181" s="411" t="s">
        <v>314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410">
        <f>K116</f>
        <v>4.005233092</v>
      </c>
      <c r="L181" s="293"/>
      <c r="M181" s="293"/>
      <c r="N181" s="293"/>
      <c r="O181" s="293"/>
      <c r="P181" s="410">
        <f>P116</f>
        <v>9.805730378000003</v>
      </c>
      <c r="Q181" s="601"/>
    </row>
    <row r="182" spans="1:17" ht="24.75" customHeight="1">
      <c r="A182" s="411" t="s">
        <v>313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410">
        <f>K172</f>
        <v>-1.0491417400000003</v>
      </c>
      <c r="L182" s="293"/>
      <c r="M182" s="293"/>
      <c r="N182" s="293"/>
      <c r="O182" s="293"/>
      <c r="P182" s="410">
        <f>P172</f>
        <v>-0.36652581999999995</v>
      </c>
      <c r="Q182" s="601"/>
    </row>
    <row r="183" spans="1:17" ht="24.75" customHeight="1">
      <c r="A183" s="411" t="s">
        <v>315</v>
      </c>
      <c r="B183" s="57"/>
      <c r="C183" s="57"/>
      <c r="D183" s="57"/>
      <c r="E183" s="57"/>
      <c r="F183" s="57"/>
      <c r="G183" s="57"/>
      <c r="H183" s="57"/>
      <c r="I183" s="57"/>
      <c r="J183" s="57"/>
      <c r="K183" s="410">
        <f>'ROHTAK ROAD'!K41</f>
        <v>0.4458</v>
      </c>
      <c r="L183" s="293"/>
      <c r="M183" s="293"/>
      <c r="N183" s="293"/>
      <c r="O183" s="293"/>
      <c r="P183" s="410">
        <f>'ROHTAK ROAD'!P41</f>
        <v>-0.2239</v>
      </c>
      <c r="Q183" s="601"/>
    </row>
    <row r="184" spans="1:17" ht="24.75" customHeight="1">
      <c r="A184" s="411" t="s">
        <v>316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410">
        <f>-MES!K40</f>
        <v>-0.0395</v>
      </c>
      <c r="L184" s="293"/>
      <c r="M184" s="293"/>
      <c r="N184" s="293"/>
      <c r="O184" s="293"/>
      <c r="P184" s="410">
        <f>-MES!P40</f>
        <v>-0.084025</v>
      </c>
      <c r="Q184" s="601"/>
    </row>
    <row r="185" spans="1:17" ht="29.25" customHeight="1" thickBot="1">
      <c r="A185" s="413" t="s">
        <v>193</v>
      </c>
      <c r="B185" s="195"/>
      <c r="C185" s="196"/>
      <c r="D185" s="196"/>
      <c r="E185" s="196"/>
      <c r="F185" s="196"/>
      <c r="G185" s="196"/>
      <c r="H185" s="196"/>
      <c r="I185" s="196"/>
      <c r="J185" s="196"/>
      <c r="K185" s="414">
        <f>SUM(K181:K184)</f>
        <v>3.362391352</v>
      </c>
      <c r="L185" s="645"/>
      <c r="M185" s="645"/>
      <c r="N185" s="645"/>
      <c r="O185" s="645"/>
      <c r="P185" s="414">
        <f>SUM(P181:P184)</f>
        <v>9.131279558000003</v>
      </c>
      <c r="Q185" s="603"/>
    </row>
    <row r="190" ht="13.5" thickBot="1"/>
    <row r="191" spans="1:17" ht="12.75">
      <c r="A191" s="604"/>
      <c r="B191" s="605"/>
      <c r="C191" s="605"/>
      <c r="D191" s="605"/>
      <c r="E191" s="605"/>
      <c r="F191" s="605"/>
      <c r="G191" s="605"/>
      <c r="H191" s="599"/>
      <c r="I191" s="599"/>
      <c r="J191" s="599"/>
      <c r="K191" s="599"/>
      <c r="L191" s="599"/>
      <c r="M191" s="599"/>
      <c r="N191" s="599"/>
      <c r="O191" s="599"/>
      <c r="P191" s="599"/>
      <c r="Q191" s="600"/>
    </row>
    <row r="192" spans="1:17" ht="26.25">
      <c r="A192" s="646" t="s">
        <v>326</v>
      </c>
      <c r="B192" s="607"/>
      <c r="C192" s="607"/>
      <c r="D192" s="607"/>
      <c r="E192" s="607"/>
      <c r="F192" s="607"/>
      <c r="G192" s="607"/>
      <c r="H192" s="522"/>
      <c r="I192" s="522"/>
      <c r="J192" s="522"/>
      <c r="K192" s="522"/>
      <c r="L192" s="522"/>
      <c r="M192" s="522"/>
      <c r="N192" s="522"/>
      <c r="O192" s="522"/>
      <c r="P192" s="522"/>
      <c r="Q192" s="601"/>
    </row>
    <row r="193" spans="1:17" ht="12.75">
      <c r="A193" s="608"/>
      <c r="B193" s="607"/>
      <c r="C193" s="607"/>
      <c r="D193" s="607"/>
      <c r="E193" s="607"/>
      <c r="F193" s="607"/>
      <c r="G193" s="607"/>
      <c r="H193" s="522"/>
      <c r="I193" s="522"/>
      <c r="J193" s="522"/>
      <c r="K193" s="522"/>
      <c r="L193" s="522"/>
      <c r="M193" s="522"/>
      <c r="N193" s="522"/>
      <c r="O193" s="522"/>
      <c r="P193" s="522"/>
      <c r="Q193" s="601"/>
    </row>
    <row r="194" spans="1:17" ht="15.75">
      <c r="A194" s="609"/>
      <c r="B194" s="610"/>
      <c r="C194" s="610"/>
      <c r="D194" s="610"/>
      <c r="E194" s="610"/>
      <c r="F194" s="610"/>
      <c r="G194" s="610"/>
      <c r="H194" s="522"/>
      <c r="I194" s="522"/>
      <c r="J194" s="522"/>
      <c r="K194" s="611" t="s">
        <v>338</v>
      </c>
      <c r="L194" s="522"/>
      <c r="M194" s="522"/>
      <c r="N194" s="522"/>
      <c r="O194" s="522"/>
      <c r="P194" s="611" t="s">
        <v>339</v>
      </c>
      <c r="Q194" s="601"/>
    </row>
    <row r="195" spans="1:17" ht="12.75">
      <c r="A195" s="612"/>
      <c r="B195" s="96"/>
      <c r="C195" s="96"/>
      <c r="D195" s="96"/>
      <c r="E195" s="96"/>
      <c r="F195" s="96"/>
      <c r="G195" s="96"/>
      <c r="H195" s="522"/>
      <c r="I195" s="522"/>
      <c r="J195" s="522"/>
      <c r="K195" s="522"/>
      <c r="L195" s="522"/>
      <c r="M195" s="522"/>
      <c r="N195" s="522"/>
      <c r="O195" s="522"/>
      <c r="P195" s="522"/>
      <c r="Q195" s="601"/>
    </row>
    <row r="196" spans="1:17" ht="12.75">
      <c r="A196" s="612"/>
      <c r="B196" s="96"/>
      <c r="C196" s="96"/>
      <c r="D196" s="96"/>
      <c r="E196" s="96"/>
      <c r="F196" s="96"/>
      <c r="G196" s="96"/>
      <c r="H196" s="522"/>
      <c r="I196" s="522"/>
      <c r="J196" s="522"/>
      <c r="K196" s="522"/>
      <c r="L196" s="522"/>
      <c r="M196" s="522"/>
      <c r="N196" s="522"/>
      <c r="O196" s="522"/>
      <c r="P196" s="522"/>
      <c r="Q196" s="601"/>
    </row>
    <row r="197" spans="1:17" ht="23.25">
      <c r="A197" s="647" t="s">
        <v>329</v>
      </c>
      <c r="B197" s="614"/>
      <c r="C197" s="614"/>
      <c r="D197" s="615"/>
      <c r="E197" s="615"/>
      <c r="F197" s="616"/>
      <c r="G197" s="615"/>
      <c r="H197" s="522"/>
      <c r="I197" s="522"/>
      <c r="J197" s="522"/>
      <c r="K197" s="648">
        <f>K185</f>
        <v>3.362391352</v>
      </c>
      <c r="L197" s="649" t="s">
        <v>327</v>
      </c>
      <c r="M197" s="650"/>
      <c r="N197" s="650"/>
      <c r="O197" s="650"/>
      <c r="P197" s="648">
        <f>P185</f>
        <v>9.131279558000003</v>
      </c>
      <c r="Q197" s="651" t="s">
        <v>327</v>
      </c>
    </row>
    <row r="198" spans="1:17" ht="23.25">
      <c r="A198" s="619"/>
      <c r="B198" s="620"/>
      <c r="C198" s="620"/>
      <c r="D198" s="607"/>
      <c r="E198" s="607"/>
      <c r="F198" s="621"/>
      <c r="G198" s="607"/>
      <c r="H198" s="522"/>
      <c r="I198" s="522"/>
      <c r="J198" s="522"/>
      <c r="K198" s="650"/>
      <c r="L198" s="652"/>
      <c r="M198" s="650"/>
      <c r="N198" s="650"/>
      <c r="O198" s="650"/>
      <c r="P198" s="650"/>
      <c r="Q198" s="653"/>
    </row>
    <row r="199" spans="1:17" ht="23.25">
      <c r="A199" s="654" t="s">
        <v>328</v>
      </c>
      <c r="B199" s="45"/>
      <c r="C199" s="45"/>
      <c r="D199" s="607"/>
      <c r="E199" s="607"/>
      <c r="F199" s="624"/>
      <c r="G199" s="615"/>
      <c r="H199" s="522"/>
      <c r="I199" s="522"/>
      <c r="J199" s="522"/>
      <c r="K199" s="650">
        <f>'STEPPED UP GENCO'!K39</f>
        <v>0.70588921125</v>
      </c>
      <c r="L199" s="649" t="s">
        <v>327</v>
      </c>
      <c r="M199" s="650"/>
      <c r="N199" s="650"/>
      <c r="O199" s="650"/>
      <c r="P199" s="648">
        <f>'STEPPED UP GENCO'!P39</f>
        <v>-1.2285439425</v>
      </c>
      <c r="Q199" s="651" t="s">
        <v>327</v>
      </c>
    </row>
    <row r="200" spans="1:17" ht="15">
      <c r="A200" s="625"/>
      <c r="B200" s="522"/>
      <c r="C200" s="522"/>
      <c r="D200" s="522"/>
      <c r="E200" s="522"/>
      <c r="F200" s="522"/>
      <c r="G200" s="522"/>
      <c r="H200" s="522"/>
      <c r="I200" s="522"/>
      <c r="J200" s="522"/>
      <c r="K200" s="522"/>
      <c r="L200" s="278"/>
      <c r="M200" s="522"/>
      <c r="N200" s="522"/>
      <c r="O200" s="522"/>
      <c r="P200" s="522"/>
      <c r="Q200" s="655"/>
    </row>
    <row r="201" spans="1:17" ht="15">
      <c r="A201" s="625"/>
      <c r="B201" s="522"/>
      <c r="C201" s="522"/>
      <c r="D201" s="522"/>
      <c r="E201" s="522"/>
      <c r="F201" s="522"/>
      <c r="G201" s="522"/>
      <c r="H201" s="522"/>
      <c r="I201" s="522"/>
      <c r="J201" s="522"/>
      <c r="K201" s="522"/>
      <c r="L201" s="278"/>
      <c r="M201" s="522"/>
      <c r="N201" s="522"/>
      <c r="O201" s="522"/>
      <c r="P201" s="522"/>
      <c r="Q201" s="655"/>
    </row>
    <row r="202" spans="1:17" ht="15">
      <c r="A202" s="625"/>
      <c r="B202" s="522"/>
      <c r="C202" s="522"/>
      <c r="D202" s="522"/>
      <c r="E202" s="522"/>
      <c r="F202" s="522"/>
      <c r="G202" s="522"/>
      <c r="H202" s="522"/>
      <c r="I202" s="522"/>
      <c r="J202" s="522"/>
      <c r="K202" s="522"/>
      <c r="L202" s="278"/>
      <c r="M202" s="522"/>
      <c r="N202" s="522"/>
      <c r="O202" s="522"/>
      <c r="P202" s="522"/>
      <c r="Q202" s="655"/>
    </row>
    <row r="203" spans="1:17" ht="23.25">
      <c r="A203" s="625"/>
      <c r="B203" s="522"/>
      <c r="C203" s="522"/>
      <c r="D203" s="522"/>
      <c r="E203" s="522"/>
      <c r="F203" s="522"/>
      <c r="G203" s="522"/>
      <c r="H203" s="614"/>
      <c r="I203" s="614"/>
      <c r="J203" s="656" t="s">
        <v>330</v>
      </c>
      <c r="K203" s="657">
        <f>SUM(K197:K202)</f>
        <v>4.06828056325</v>
      </c>
      <c r="L203" s="656" t="s">
        <v>327</v>
      </c>
      <c r="M203" s="650"/>
      <c r="N203" s="650"/>
      <c r="O203" s="650"/>
      <c r="P203" s="657">
        <f>SUM(P197:P202)</f>
        <v>7.902735615500003</v>
      </c>
      <c r="Q203" s="656" t="s">
        <v>327</v>
      </c>
    </row>
    <row r="204" spans="1:17" ht="13.5" thickBot="1">
      <c r="A204" s="626"/>
      <c r="B204" s="602"/>
      <c r="C204" s="602"/>
      <c r="D204" s="602"/>
      <c r="E204" s="602"/>
      <c r="F204" s="602"/>
      <c r="G204" s="602"/>
      <c r="H204" s="602"/>
      <c r="I204" s="602"/>
      <c r="J204" s="602"/>
      <c r="K204" s="602"/>
      <c r="L204" s="602"/>
      <c r="M204" s="602"/>
      <c r="N204" s="602"/>
      <c r="O204" s="602"/>
      <c r="P204" s="602"/>
      <c r="Q204" s="603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7" max="255" man="1"/>
    <brk id="117" max="18" man="1"/>
    <brk id="172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Normal="70" zoomScaleSheetLayoutView="85" zoomScalePageLayoutView="50" workbookViewId="0" topLeftCell="A55">
      <selection activeCell="K48" sqref="K48:K52"/>
    </sheetView>
  </sheetViews>
  <sheetFormatPr defaultColWidth="9.140625" defaultRowHeight="12.75"/>
  <cols>
    <col min="1" max="1" width="5.140625" style="465" customWidth="1"/>
    <col min="2" max="2" width="20.8515625" style="465" customWidth="1"/>
    <col min="3" max="3" width="11.28125" style="465" customWidth="1"/>
    <col min="4" max="4" width="9.140625" style="465" customWidth="1"/>
    <col min="5" max="5" width="14.421875" style="465" customWidth="1"/>
    <col min="6" max="6" width="7.00390625" style="465" customWidth="1"/>
    <col min="7" max="7" width="11.421875" style="465" customWidth="1"/>
    <col min="8" max="8" width="13.00390625" style="465" customWidth="1"/>
    <col min="9" max="9" width="9.00390625" style="465" customWidth="1"/>
    <col min="10" max="10" width="12.28125" style="465" customWidth="1"/>
    <col min="11" max="12" width="12.8515625" style="465" customWidth="1"/>
    <col min="13" max="13" width="13.28125" style="465" customWidth="1"/>
    <col min="14" max="14" width="11.421875" style="465" customWidth="1"/>
    <col min="15" max="15" width="13.140625" style="465" customWidth="1"/>
    <col min="16" max="16" width="14.7109375" style="465" customWidth="1"/>
    <col min="17" max="17" width="15.00390625" style="465" customWidth="1"/>
    <col min="18" max="18" width="0.13671875" style="465" customWidth="1"/>
    <col min="19" max="19" width="1.57421875" style="465" hidden="1" customWidth="1"/>
    <col min="20" max="20" width="9.140625" style="465" hidden="1" customWidth="1"/>
    <col min="21" max="21" width="4.28125" style="465" hidden="1" customWidth="1"/>
    <col min="22" max="22" width="4.00390625" style="465" hidden="1" customWidth="1"/>
    <col min="23" max="23" width="3.8515625" style="465" hidden="1" customWidth="1"/>
    <col min="24" max="16384" width="9.140625" style="465" customWidth="1"/>
  </cols>
  <sheetData>
    <row r="1" spans="1:17" ht="26.25">
      <c r="A1" s="1" t="s">
        <v>236</v>
      </c>
      <c r="Q1" s="543" t="str">
        <f>NDPL!Q1</f>
        <v>APRIL-2017</v>
      </c>
    </row>
    <row r="2" ht="18.75" customHeight="1">
      <c r="A2" s="81" t="s">
        <v>237</v>
      </c>
    </row>
    <row r="3" ht="23.25">
      <c r="A3" s="187" t="s">
        <v>211</v>
      </c>
    </row>
    <row r="4" spans="1:16" ht="24" thickBot="1">
      <c r="A4" s="399" t="s">
        <v>212</v>
      </c>
      <c r="G4" s="522"/>
      <c r="H4" s="522"/>
      <c r="I4" s="48" t="s">
        <v>396</v>
      </c>
      <c r="J4" s="522"/>
      <c r="K4" s="522"/>
      <c r="L4" s="522"/>
      <c r="M4" s="522"/>
      <c r="N4" s="48" t="s">
        <v>397</v>
      </c>
      <c r="O4" s="522"/>
      <c r="P4" s="522"/>
    </row>
    <row r="5" spans="1:17" ht="62.25" customHeight="1" thickBot="1" thickTop="1">
      <c r="A5" s="551" t="s">
        <v>8</v>
      </c>
      <c r="B5" s="552" t="s">
        <v>9</v>
      </c>
      <c r="C5" s="553" t="s">
        <v>1</v>
      </c>
      <c r="D5" s="553" t="s">
        <v>2</v>
      </c>
      <c r="E5" s="553" t="s">
        <v>3</v>
      </c>
      <c r="F5" s="553" t="s">
        <v>10</v>
      </c>
      <c r="G5" s="551" t="str">
        <f>NDPL!G5</f>
        <v>FINAL READING 01/05/2017</v>
      </c>
      <c r="H5" s="553" t="str">
        <f>NDPL!H5</f>
        <v>INTIAL READING 01/04/2017</v>
      </c>
      <c r="I5" s="553" t="s">
        <v>4</v>
      </c>
      <c r="J5" s="553" t="s">
        <v>5</v>
      </c>
      <c r="K5" s="553" t="s">
        <v>6</v>
      </c>
      <c r="L5" s="551" t="str">
        <f>NDPL!G5</f>
        <v>FINAL READING 01/05/2017</v>
      </c>
      <c r="M5" s="553" t="str">
        <f>NDPL!H5</f>
        <v>INTIAL READING 01/04/2017</v>
      </c>
      <c r="N5" s="553" t="s">
        <v>4</v>
      </c>
      <c r="O5" s="553" t="s">
        <v>5</v>
      </c>
      <c r="P5" s="553" t="s">
        <v>6</v>
      </c>
      <c r="Q5" s="554" t="s">
        <v>308</v>
      </c>
    </row>
    <row r="6" ht="14.25" thickBot="1" thickTop="1"/>
    <row r="7" spans="1:17" ht="18" customHeight="1" thickTop="1">
      <c r="A7" s="160"/>
      <c r="B7" s="161" t="s">
        <v>195</v>
      </c>
      <c r="C7" s="162"/>
      <c r="D7" s="162"/>
      <c r="E7" s="162"/>
      <c r="F7" s="162"/>
      <c r="G7" s="62"/>
      <c r="H7" s="658"/>
      <c r="I7" s="659"/>
      <c r="J7" s="659"/>
      <c r="K7" s="659"/>
      <c r="L7" s="660"/>
      <c r="M7" s="658"/>
      <c r="N7" s="658"/>
      <c r="O7" s="658"/>
      <c r="P7" s="658"/>
      <c r="Q7" s="586"/>
    </row>
    <row r="8" spans="1:17" ht="18" customHeight="1">
      <c r="A8" s="163"/>
      <c r="B8" s="164" t="s">
        <v>110</v>
      </c>
      <c r="C8" s="165"/>
      <c r="D8" s="166"/>
      <c r="E8" s="167"/>
      <c r="F8" s="168"/>
      <c r="G8" s="66"/>
      <c r="H8" s="661"/>
      <c r="I8" s="432"/>
      <c r="J8" s="432"/>
      <c r="K8" s="432"/>
      <c r="L8" s="662"/>
      <c r="M8" s="661"/>
      <c r="N8" s="401"/>
      <c r="O8" s="401"/>
      <c r="P8" s="401"/>
      <c r="Q8" s="469"/>
    </row>
    <row r="9" spans="1:17" ht="18">
      <c r="A9" s="163">
        <v>1</v>
      </c>
      <c r="B9" s="164" t="s">
        <v>111</v>
      </c>
      <c r="C9" s="165">
        <v>4865136</v>
      </c>
      <c r="D9" s="169" t="s">
        <v>12</v>
      </c>
      <c r="E9" s="259" t="s">
        <v>345</v>
      </c>
      <c r="F9" s="170">
        <v>200</v>
      </c>
      <c r="G9" s="457">
        <v>54525</v>
      </c>
      <c r="H9" s="458">
        <v>54584</v>
      </c>
      <c r="I9" s="432">
        <f aca="true" t="shared" si="0" ref="I9:I15">G9-H9</f>
        <v>-59</v>
      </c>
      <c r="J9" s="432">
        <f aca="true" t="shared" si="1" ref="J9:J18">$F9*I9</f>
        <v>-11800</v>
      </c>
      <c r="K9" s="432">
        <f aca="true" t="shared" si="2" ref="K9:K18">J9/1000000</f>
        <v>-0.0118</v>
      </c>
      <c r="L9" s="457">
        <v>85457</v>
      </c>
      <c r="M9" s="458">
        <v>85476</v>
      </c>
      <c r="N9" s="432">
        <f aca="true" t="shared" si="3" ref="N9:N15">L9-M9</f>
        <v>-19</v>
      </c>
      <c r="O9" s="432">
        <f aca="true" t="shared" si="4" ref="O9:O18">$F9*N9</f>
        <v>-3800</v>
      </c>
      <c r="P9" s="432">
        <f aca="true" t="shared" si="5" ref="P9:P18">O9/1000000</f>
        <v>-0.0038</v>
      </c>
      <c r="Q9" s="515"/>
    </row>
    <row r="10" spans="1:17" ht="18" customHeight="1">
      <c r="A10" s="163">
        <v>2</v>
      </c>
      <c r="B10" s="164" t="s">
        <v>112</v>
      </c>
      <c r="C10" s="165">
        <v>4865137</v>
      </c>
      <c r="D10" s="169" t="s">
        <v>12</v>
      </c>
      <c r="E10" s="259" t="s">
        <v>345</v>
      </c>
      <c r="F10" s="170">
        <v>100</v>
      </c>
      <c r="G10" s="341">
        <v>74206</v>
      </c>
      <c r="H10" s="342">
        <v>73557</v>
      </c>
      <c r="I10" s="432">
        <f t="shared" si="0"/>
        <v>649</v>
      </c>
      <c r="J10" s="432">
        <f t="shared" si="1"/>
        <v>64900</v>
      </c>
      <c r="K10" s="432">
        <f t="shared" si="2"/>
        <v>0.0649</v>
      </c>
      <c r="L10" s="457">
        <v>140372</v>
      </c>
      <c r="M10" s="342">
        <v>139869</v>
      </c>
      <c r="N10" s="429">
        <f t="shared" si="3"/>
        <v>503</v>
      </c>
      <c r="O10" s="429">
        <f t="shared" si="4"/>
        <v>50300</v>
      </c>
      <c r="P10" s="429">
        <f t="shared" si="5"/>
        <v>0.0503</v>
      </c>
      <c r="Q10" s="469"/>
    </row>
    <row r="11" spans="1:17" ht="18">
      <c r="A11" s="163">
        <v>3</v>
      </c>
      <c r="B11" s="164" t="s">
        <v>113</v>
      </c>
      <c r="C11" s="165">
        <v>4865138</v>
      </c>
      <c r="D11" s="169" t="s">
        <v>12</v>
      </c>
      <c r="E11" s="259" t="s">
        <v>345</v>
      </c>
      <c r="F11" s="170">
        <v>200</v>
      </c>
      <c r="G11" s="457">
        <v>973283</v>
      </c>
      <c r="H11" s="458">
        <v>973423</v>
      </c>
      <c r="I11" s="432">
        <f t="shared" si="0"/>
        <v>-140</v>
      </c>
      <c r="J11" s="432">
        <f t="shared" si="1"/>
        <v>-28000</v>
      </c>
      <c r="K11" s="432">
        <f t="shared" si="2"/>
        <v>-0.028</v>
      </c>
      <c r="L11" s="457">
        <v>996650</v>
      </c>
      <c r="M11" s="458">
        <v>996510</v>
      </c>
      <c r="N11" s="432">
        <f t="shared" si="3"/>
        <v>140</v>
      </c>
      <c r="O11" s="432">
        <f t="shared" si="4"/>
        <v>28000</v>
      </c>
      <c r="P11" s="432">
        <f t="shared" si="5"/>
        <v>0.028</v>
      </c>
      <c r="Q11" s="518"/>
    </row>
    <row r="12" spans="1:17" ht="18">
      <c r="A12" s="163">
        <v>4</v>
      </c>
      <c r="B12" s="164" t="s">
        <v>114</v>
      </c>
      <c r="C12" s="165">
        <v>5295200</v>
      </c>
      <c r="D12" s="169" t="s">
        <v>12</v>
      </c>
      <c r="E12" s="259" t="s">
        <v>345</v>
      </c>
      <c r="F12" s="170">
        <v>200</v>
      </c>
      <c r="G12" s="457">
        <v>35068</v>
      </c>
      <c r="H12" s="342">
        <v>34165</v>
      </c>
      <c r="I12" s="432">
        <f t="shared" si="0"/>
        <v>903</v>
      </c>
      <c r="J12" s="432">
        <f t="shared" si="1"/>
        <v>180600</v>
      </c>
      <c r="K12" s="432">
        <f t="shared" si="2"/>
        <v>0.1806</v>
      </c>
      <c r="L12" s="457">
        <v>3232</v>
      </c>
      <c r="M12" s="342">
        <v>2586</v>
      </c>
      <c r="N12" s="429">
        <f t="shared" si="3"/>
        <v>646</v>
      </c>
      <c r="O12" s="429">
        <f t="shared" si="4"/>
        <v>129200</v>
      </c>
      <c r="P12" s="429">
        <f t="shared" si="5"/>
        <v>0.1292</v>
      </c>
      <c r="Q12" s="753"/>
    </row>
    <row r="13" spans="1:17" ht="18" customHeight="1">
      <c r="A13" s="163">
        <v>5</v>
      </c>
      <c r="B13" s="164" t="s">
        <v>115</v>
      </c>
      <c r="C13" s="165">
        <v>4865050</v>
      </c>
      <c r="D13" s="169" t="s">
        <v>12</v>
      </c>
      <c r="E13" s="259" t="s">
        <v>345</v>
      </c>
      <c r="F13" s="170">
        <v>800</v>
      </c>
      <c r="G13" s="457">
        <v>16795</v>
      </c>
      <c r="H13" s="342">
        <v>16631</v>
      </c>
      <c r="I13" s="432">
        <f>G13-H13</f>
        <v>164</v>
      </c>
      <c r="J13" s="432">
        <f t="shared" si="1"/>
        <v>131200</v>
      </c>
      <c r="K13" s="432">
        <f t="shared" si="2"/>
        <v>0.1312</v>
      </c>
      <c r="L13" s="457">
        <v>10739</v>
      </c>
      <c r="M13" s="342">
        <v>10625</v>
      </c>
      <c r="N13" s="429">
        <f>L13-M13</f>
        <v>114</v>
      </c>
      <c r="O13" s="429">
        <f t="shared" si="4"/>
        <v>91200</v>
      </c>
      <c r="P13" s="429">
        <f t="shared" si="5"/>
        <v>0.0912</v>
      </c>
      <c r="Q13" s="765"/>
    </row>
    <row r="14" spans="1:17" ht="18" customHeight="1">
      <c r="A14" s="163">
        <v>6</v>
      </c>
      <c r="B14" s="164" t="s">
        <v>372</v>
      </c>
      <c r="C14" s="165">
        <v>4864949</v>
      </c>
      <c r="D14" s="169" t="s">
        <v>12</v>
      </c>
      <c r="E14" s="259" t="s">
        <v>345</v>
      </c>
      <c r="F14" s="170">
        <v>2000</v>
      </c>
      <c r="G14" s="457">
        <v>15047</v>
      </c>
      <c r="H14" s="342">
        <v>14993</v>
      </c>
      <c r="I14" s="432">
        <f t="shared" si="0"/>
        <v>54</v>
      </c>
      <c r="J14" s="432">
        <f t="shared" si="1"/>
        <v>108000</v>
      </c>
      <c r="K14" s="432">
        <f t="shared" si="2"/>
        <v>0.108</v>
      </c>
      <c r="L14" s="457">
        <v>3840</v>
      </c>
      <c r="M14" s="342">
        <v>3810</v>
      </c>
      <c r="N14" s="429">
        <f t="shared" si="3"/>
        <v>30</v>
      </c>
      <c r="O14" s="429">
        <f t="shared" si="4"/>
        <v>60000</v>
      </c>
      <c r="P14" s="429">
        <f t="shared" si="5"/>
        <v>0.06</v>
      </c>
      <c r="Q14" s="515"/>
    </row>
    <row r="15" spans="1:17" ht="18" customHeight="1">
      <c r="A15" s="163">
        <v>7</v>
      </c>
      <c r="B15" s="362" t="s">
        <v>394</v>
      </c>
      <c r="C15" s="365">
        <v>5128434</v>
      </c>
      <c r="D15" s="169" t="s">
        <v>12</v>
      </c>
      <c r="E15" s="259" t="s">
        <v>345</v>
      </c>
      <c r="F15" s="371">
        <v>800</v>
      </c>
      <c r="G15" s="457">
        <v>974733</v>
      </c>
      <c r="H15" s="342">
        <v>975116</v>
      </c>
      <c r="I15" s="432">
        <f t="shared" si="0"/>
        <v>-383</v>
      </c>
      <c r="J15" s="432">
        <f t="shared" si="1"/>
        <v>-306400</v>
      </c>
      <c r="K15" s="432">
        <f t="shared" si="2"/>
        <v>-0.3064</v>
      </c>
      <c r="L15" s="457">
        <v>988027</v>
      </c>
      <c r="M15" s="342">
        <v>988080</v>
      </c>
      <c r="N15" s="429">
        <f t="shared" si="3"/>
        <v>-53</v>
      </c>
      <c r="O15" s="429">
        <f t="shared" si="4"/>
        <v>-42400</v>
      </c>
      <c r="P15" s="429">
        <f t="shared" si="5"/>
        <v>-0.0424</v>
      </c>
      <c r="Q15" s="469"/>
    </row>
    <row r="16" spans="1:17" ht="18" customHeight="1">
      <c r="A16" s="163">
        <v>8</v>
      </c>
      <c r="B16" s="362" t="s">
        <v>393</v>
      </c>
      <c r="C16" s="365">
        <v>4864998</v>
      </c>
      <c r="D16" s="169" t="s">
        <v>12</v>
      </c>
      <c r="E16" s="259" t="s">
        <v>345</v>
      </c>
      <c r="F16" s="371">
        <v>800</v>
      </c>
      <c r="G16" s="457">
        <v>985205</v>
      </c>
      <c r="H16" s="342">
        <v>985907</v>
      </c>
      <c r="I16" s="432">
        <f>G16-H16</f>
        <v>-702</v>
      </c>
      <c r="J16" s="432">
        <f t="shared" si="1"/>
        <v>-561600</v>
      </c>
      <c r="K16" s="432">
        <f t="shared" si="2"/>
        <v>-0.5616</v>
      </c>
      <c r="L16" s="457">
        <v>992983</v>
      </c>
      <c r="M16" s="342">
        <v>993141</v>
      </c>
      <c r="N16" s="429">
        <f>L16-M16</f>
        <v>-158</v>
      </c>
      <c r="O16" s="429">
        <f t="shared" si="4"/>
        <v>-126400</v>
      </c>
      <c r="P16" s="429">
        <f t="shared" si="5"/>
        <v>-0.1264</v>
      </c>
      <c r="Q16" s="469"/>
    </row>
    <row r="17" spans="1:17" ht="18" customHeight="1">
      <c r="A17" s="163">
        <v>9</v>
      </c>
      <c r="B17" s="362" t="s">
        <v>387</v>
      </c>
      <c r="C17" s="365">
        <v>4864993</v>
      </c>
      <c r="D17" s="169" t="s">
        <v>12</v>
      </c>
      <c r="E17" s="259" t="s">
        <v>345</v>
      </c>
      <c r="F17" s="371">
        <v>800</v>
      </c>
      <c r="G17" s="457">
        <v>991387</v>
      </c>
      <c r="H17" s="342">
        <v>991912</v>
      </c>
      <c r="I17" s="432">
        <f>G17-H17</f>
        <v>-525</v>
      </c>
      <c r="J17" s="432">
        <f t="shared" si="1"/>
        <v>-420000</v>
      </c>
      <c r="K17" s="432">
        <f t="shared" si="2"/>
        <v>-0.42</v>
      </c>
      <c r="L17" s="457">
        <v>997203</v>
      </c>
      <c r="M17" s="342">
        <v>997298</v>
      </c>
      <c r="N17" s="429">
        <f>L17-M17</f>
        <v>-95</v>
      </c>
      <c r="O17" s="429">
        <f t="shared" si="4"/>
        <v>-76000</v>
      </c>
      <c r="P17" s="429">
        <f t="shared" si="5"/>
        <v>-0.076</v>
      </c>
      <c r="Q17" s="517"/>
    </row>
    <row r="18" spans="1:17" ht="15.75" customHeight="1">
      <c r="A18" s="163">
        <v>10</v>
      </c>
      <c r="B18" s="362" t="s">
        <v>430</v>
      </c>
      <c r="C18" s="365">
        <v>5128447</v>
      </c>
      <c r="D18" s="169" t="s">
        <v>12</v>
      </c>
      <c r="E18" s="259" t="s">
        <v>345</v>
      </c>
      <c r="F18" s="371">
        <v>800</v>
      </c>
      <c r="G18" s="457">
        <v>980145</v>
      </c>
      <c r="H18" s="342">
        <v>980430</v>
      </c>
      <c r="I18" s="277">
        <f>G18-H18</f>
        <v>-285</v>
      </c>
      <c r="J18" s="277">
        <f t="shared" si="1"/>
        <v>-228000</v>
      </c>
      <c r="K18" s="277">
        <f t="shared" si="2"/>
        <v>-0.228</v>
      </c>
      <c r="L18" s="457">
        <v>993995</v>
      </c>
      <c r="M18" s="342">
        <v>993924</v>
      </c>
      <c r="N18" s="342">
        <f>L18-M18</f>
        <v>71</v>
      </c>
      <c r="O18" s="342">
        <f t="shared" si="4"/>
        <v>56800</v>
      </c>
      <c r="P18" s="342">
        <f t="shared" si="5"/>
        <v>0.0568</v>
      </c>
      <c r="Q18" s="517"/>
    </row>
    <row r="19" spans="1:17" ht="18" customHeight="1">
      <c r="A19" s="163"/>
      <c r="B19" s="171" t="s">
        <v>378</v>
      </c>
      <c r="C19" s="165"/>
      <c r="D19" s="169"/>
      <c r="E19" s="259"/>
      <c r="F19" s="170"/>
      <c r="G19" s="107"/>
      <c r="H19" s="401"/>
      <c r="I19" s="432"/>
      <c r="J19" s="432"/>
      <c r="K19" s="432"/>
      <c r="L19" s="402"/>
      <c r="M19" s="401"/>
      <c r="N19" s="429"/>
      <c r="O19" s="429"/>
      <c r="P19" s="429"/>
      <c r="Q19" s="469"/>
    </row>
    <row r="20" spans="1:17" ht="18" customHeight="1">
      <c r="A20" s="163">
        <v>11</v>
      </c>
      <c r="B20" s="164" t="s">
        <v>196</v>
      </c>
      <c r="C20" s="165">
        <v>4865161</v>
      </c>
      <c r="D20" s="166" t="s">
        <v>12</v>
      </c>
      <c r="E20" s="259" t="s">
        <v>345</v>
      </c>
      <c r="F20" s="170">
        <v>50</v>
      </c>
      <c r="G20" s="457">
        <v>999968</v>
      </c>
      <c r="H20" s="342">
        <v>999998</v>
      </c>
      <c r="I20" s="432">
        <f aca="true" t="shared" si="6" ref="I20:I27">G20-H20</f>
        <v>-30</v>
      </c>
      <c r="J20" s="432">
        <f>$F20*I20</f>
        <v>-1500</v>
      </c>
      <c r="K20" s="432">
        <f>J20/1000000</f>
        <v>-0.0015</v>
      </c>
      <c r="L20" s="457">
        <v>2456</v>
      </c>
      <c r="M20" s="342">
        <v>497</v>
      </c>
      <c r="N20" s="429">
        <f aca="true" t="shared" si="7" ref="N20:N27">L20-M20</f>
        <v>1959</v>
      </c>
      <c r="O20" s="429">
        <f>$F20*N20</f>
        <v>97950</v>
      </c>
      <c r="P20" s="429">
        <f>O20/1000000</f>
        <v>0.09795</v>
      </c>
      <c r="Q20" s="469" t="s">
        <v>461</v>
      </c>
    </row>
    <row r="21" spans="1:17" ht="13.5" customHeight="1">
      <c r="A21" s="163">
        <v>12</v>
      </c>
      <c r="B21" s="164" t="s">
        <v>197</v>
      </c>
      <c r="C21" s="165">
        <v>4865131</v>
      </c>
      <c r="D21" s="169" t="s">
        <v>12</v>
      </c>
      <c r="E21" s="259" t="s">
        <v>345</v>
      </c>
      <c r="F21" s="170">
        <v>75</v>
      </c>
      <c r="G21" s="457">
        <v>993066</v>
      </c>
      <c r="H21" s="342">
        <v>993047</v>
      </c>
      <c r="I21" s="483">
        <f t="shared" si="6"/>
        <v>19</v>
      </c>
      <c r="J21" s="483">
        <f aca="true" t="shared" si="8" ref="J21:J27">$F21*I21</f>
        <v>1425</v>
      </c>
      <c r="K21" s="483">
        <f aca="true" t="shared" si="9" ref="K21:K27">J21/1000000</f>
        <v>0.001425</v>
      </c>
      <c r="L21" s="457">
        <v>5979</v>
      </c>
      <c r="M21" s="342">
        <v>5372</v>
      </c>
      <c r="N21" s="277">
        <f t="shared" si="7"/>
        <v>607</v>
      </c>
      <c r="O21" s="277">
        <f aca="true" t="shared" si="10" ref="O21:O27">$F21*N21</f>
        <v>45525</v>
      </c>
      <c r="P21" s="277">
        <f aca="true" t="shared" si="11" ref="P21:P27">O21/1000000</f>
        <v>0.045525</v>
      </c>
      <c r="Q21" s="469"/>
    </row>
    <row r="22" spans="1:17" ht="18" customHeight="1">
      <c r="A22" s="163">
        <v>13</v>
      </c>
      <c r="B22" s="167" t="s">
        <v>198</v>
      </c>
      <c r="C22" s="165">
        <v>4902512</v>
      </c>
      <c r="D22" s="169" t="s">
        <v>12</v>
      </c>
      <c r="E22" s="259" t="s">
        <v>345</v>
      </c>
      <c r="F22" s="170">
        <v>500</v>
      </c>
      <c r="G22" s="457">
        <v>10</v>
      </c>
      <c r="H22" s="342">
        <v>2</v>
      </c>
      <c r="I22" s="432">
        <f t="shared" si="6"/>
        <v>8</v>
      </c>
      <c r="J22" s="432">
        <f t="shared" si="8"/>
        <v>4000</v>
      </c>
      <c r="K22" s="432">
        <f t="shared" si="9"/>
        <v>0.004</v>
      </c>
      <c r="L22" s="457">
        <v>458</v>
      </c>
      <c r="M22" s="342">
        <v>109</v>
      </c>
      <c r="N22" s="429">
        <f t="shared" si="7"/>
        <v>349</v>
      </c>
      <c r="O22" s="429">
        <f t="shared" si="10"/>
        <v>174500</v>
      </c>
      <c r="P22" s="429">
        <f t="shared" si="11"/>
        <v>0.1745</v>
      </c>
      <c r="Q22" s="469"/>
    </row>
    <row r="23" spans="1:17" ht="18" customHeight="1">
      <c r="A23" s="163">
        <v>14</v>
      </c>
      <c r="B23" s="164" t="s">
        <v>199</v>
      </c>
      <c r="C23" s="165">
        <v>4865178</v>
      </c>
      <c r="D23" s="169" t="s">
        <v>12</v>
      </c>
      <c r="E23" s="259" t="s">
        <v>345</v>
      </c>
      <c r="F23" s="170">
        <v>375</v>
      </c>
      <c r="G23" s="457">
        <v>998971</v>
      </c>
      <c r="H23" s="342">
        <v>998975</v>
      </c>
      <c r="I23" s="432">
        <f t="shared" si="6"/>
        <v>-4</v>
      </c>
      <c r="J23" s="432">
        <f t="shared" si="8"/>
        <v>-1500</v>
      </c>
      <c r="K23" s="432">
        <f t="shared" si="9"/>
        <v>-0.0015</v>
      </c>
      <c r="L23" s="457">
        <v>3308</v>
      </c>
      <c r="M23" s="342">
        <v>2123</v>
      </c>
      <c r="N23" s="429">
        <f t="shared" si="7"/>
        <v>1185</v>
      </c>
      <c r="O23" s="429">
        <f t="shared" si="10"/>
        <v>444375</v>
      </c>
      <c r="P23" s="429">
        <f t="shared" si="11"/>
        <v>0.444375</v>
      </c>
      <c r="Q23" s="469"/>
    </row>
    <row r="24" spans="1:17" ht="18" customHeight="1">
      <c r="A24" s="163">
        <v>15</v>
      </c>
      <c r="B24" s="164" t="s">
        <v>200</v>
      </c>
      <c r="C24" s="165">
        <v>4865128</v>
      </c>
      <c r="D24" s="169" t="s">
        <v>12</v>
      </c>
      <c r="E24" s="259" t="s">
        <v>345</v>
      </c>
      <c r="F24" s="170">
        <v>100</v>
      </c>
      <c r="G24" s="457">
        <v>989328</v>
      </c>
      <c r="H24" s="342">
        <v>989335</v>
      </c>
      <c r="I24" s="432">
        <f t="shared" si="6"/>
        <v>-7</v>
      </c>
      <c r="J24" s="432">
        <f t="shared" si="8"/>
        <v>-700</v>
      </c>
      <c r="K24" s="432">
        <f t="shared" si="9"/>
        <v>-0.0007</v>
      </c>
      <c r="L24" s="457">
        <v>317576</v>
      </c>
      <c r="M24" s="342">
        <v>316575</v>
      </c>
      <c r="N24" s="429">
        <f t="shared" si="7"/>
        <v>1001</v>
      </c>
      <c r="O24" s="429">
        <f t="shared" si="10"/>
        <v>100100</v>
      </c>
      <c r="P24" s="429">
        <f t="shared" si="11"/>
        <v>0.1001</v>
      </c>
      <c r="Q24" s="469"/>
    </row>
    <row r="25" spans="1:17" ht="18" customHeight="1">
      <c r="A25" s="163">
        <v>16</v>
      </c>
      <c r="B25" s="164" t="s">
        <v>201</v>
      </c>
      <c r="C25" s="165">
        <v>4865159</v>
      </c>
      <c r="D25" s="166" t="s">
        <v>12</v>
      </c>
      <c r="E25" s="259" t="s">
        <v>345</v>
      </c>
      <c r="F25" s="170">
        <v>75</v>
      </c>
      <c r="G25" s="457">
        <v>999955</v>
      </c>
      <c r="H25" s="342">
        <v>999970</v>
      </c>
      <c r="I25" s="432">
        <f t="shared" si="6"/>
        <v>-15</v>
      </c>
      <c r="J25" s="432">
        <f t="shared" si="8"/>
        <v>-1125</v>
      </c>
      <c r="K25" s="432">
        <f t="shared" si="9"/>
        <v>-0.001125</v>
      </c>
      <c r="L25" s="457">
        <v>1586</v>
      </c>
      <c r="M25" s="342">
        <v>1824</v>
      </c>
      <c r="N25" s="429">
        <f t="shared" si="7"/>
        <v>-238</v>
      </c>
      <c r="O25" s="429">
        <f t="shared" si="10"/>
        <v>-17850</v>
      </c>
      <c r="P25" s="429">
        <f t="shared" si="11"/>
        <v>-0.01785</v>
      </c>
      <c r="Q25" s="469"/>
    </row>
    <row r="26" spans="1:17" ht="18" customHeight="1">
      <c r="A26" s="163">
        <v>17</v>
      </c>
      <c r="B26" s="164" t="s">
        <v>202</v>
      </c>
      <c r="C26" s="165">
        <v>4865130</v>
      </c>
      <c r="D26" s="169" t="s">
        <v>12</v>
      </c>
      <c r="E26" s="259" t="s">
        <v>345</v>
      </c>
      <c r="F26" s="170">
        <v>100</v>
      </c>
      <c r="G26" s="457">
        <v>3422</v>
      </c>
      <c r="H26" s="342">
        <v>3443</v>
      </c>
      <c r="I26" s="432">
        <f t="shared" si="6"/>
        <v>-21</v>
      </c>
      <c r="J26" s="432">
        <f t="shared" si="8"/>
        <v>-2100</v>
      </c>
      <c r="K26" s="432">
        <f t="shared" si="9"/>
        <v>-0.0021</v>
      </c>
      <c r="L26" s="457">
        <v>261484</v>
      </c>
      <c r="M26" s="342">
        <v>261767</v>
      </c>
      <c r="N26" s="429">
        <f t="shared" si="7"/>
        <v>-283</v>
      </c>
      <c r="O26" s="429">
        <f t="shared" si="10"/>
        <v>-28300</v>
      </c>
      <c r="P26" s="429">
        <f t="shared" si="11"/>
        <v>-0.0283</v>
      </c>
      <c r="Q26" s="469"/>
    </row>
    <row r="27" spans="1:17" ht="18" customHeight="1">
      <c r="A27" s="163">
        <v>18</v>
      </c>
      <c r="B27" s="164" t="s">
        <v>203</v>
      </c>
      <c r="C27" s="165">
        <v>4865132</v>
      </c>
      <c r="D27" s="169" t="s">
        <v>12</v>
      </c>
      <c r="E27" s="259" t="s">
        <v>345</v>
      </c>
      <c r="F27" s="170">
        <v>100</v>
      </c>
      <c r="G27" s="457">
        <v>82943</v>
      </c>
      <c r="H27" s="342">
        <v>82962</v>
      </c>
      <c r="I27" s="432">
        <f t="shared" si="6"/>
        <v>-19</v>
      </c>
      <c r="J27" s="432">
        <f t="shared" si="8"/>
        <v>-1900</v>
      </c>
      <c r="K27" s="432">
        <f t="shared" si="9"/>
        <v>-0.0019</v>
      </c>
      <c r="L27" s="457">
        <v>727317</v>
      </c>
      <c r="M27" s="342">
        <v>724473</v>
      </c>
      <c r="N27" s="429">
        <f t="shared" si="7"/>
        <v>2844</v>
      </c>
      <c r="O27" s="429">
        <f t="shared" si="10"/>
        <v>284400</v>
      </c>
      <c r="P27" s="429">
        <f t="shared" si="11"/>
        <v>0.2844</v>
      </c>
      <c r="Q27" s="470"/>
    </row>
    <row r="28" spans="1:17" ht="18" customHeight="1">
      <c r="A28" s="163"/>
      <c r="B28" s="172" t="s">
        <v>204</v>
      </c>
      <c r="C28" s="165"/>
      <c r="D28" s="169"/>
      <c r="E28" s="259"/>
      <c r="F28" s="170"/>
      <c r="G28" s="107"/>
      <c r="H28" s="401"/>
      <c r="I28" s="432"/>
      <c r="J28" s="432"/>
      <c r="K28" s="432"/>
      <c r="L28" s="402"/>
      <c r="M28" s="401"/>
      <c r="N28" s="429"/>
      <c r="O28" s="429"/>
      <c r="P28" s="429"/>
      <c r="Q28" s="469"/>
    </row>
    <row r="29" spans="1:17" ht="18" customHeight="1">
      <c r="A29" s="163">
        <v>19</v>
      </c>
      <c r="B29" s="164" t="s">
        <v>205</v>
      </c>
      <c r="C29" s="165">
        <v>4865037</v>
      </c>
      <c r="D29" s="169" t="s">
        <v>12</v>
      </c>
      <c r="E29" s="259" t="s">
        <v>345</v>
      </c>
      <c r="F29" s="170">
        <v>1100</v>
      </c>
      <c r="G29" s="457">
        <v>999078</v>
      </c>
      <c r="H29" s="342">
        <v>999156</v>
      </c>
      <c r="I29" s="432">
        <f>G29-H29</f>
        <v>-78</v>
      </c>
      <c r="J29" s="432">
        <f>$F29*I29</f>
        <v>-85800</v>
      </c>
      <c r="K29" s="432">
        <f>J29/1000000</f>
        <v>-0.0858</v>
      </c>
      <c r="L29" s="457">
        <v>101482</v>
      </c>
      <c r="M29" s="342">
        <v>101435</v>
      </c>
      <c r="N29" s="429">
        <f>L29-M29</f>
        <v>47</v>
      </c>
      <c r="O29" s="429">
        <f>$F29*N29</f>
        <v>51700</v>
      </c>
      <c r="P29" s="429">
        <f>O29/1000000</f>
        <v>0.0517</v>
      </c>
      <c r="Q29" s="469"/>
    </row>
    <row r="30" spans="1:17" ht="18" customHeight="1">
      <c r="A30" s="163">
        <v>20</v>
      </c>
      <c r="B30" s="164" t="s">
        <v>206</v>
      </c>
      <c r="C30" s="165">
        <v>4865038</v>
      </c>
      <c r="D30" s="169" t="s">
        <v>12</v>
      </c>
      <c r="E30" s="259" t="s">
        <v>345</v>
      </c>
      <c r="F30" s="170">
        <v>1000</v>
      </c>
      <c r="G30" s="457">
        <v>997532</v>
      </c>
      <c r="H30" s="342">
        <v>997519</v>
      </c>
      <c r="I30" s="432">
        <f>G30-H30</f>
        <v>13</v>
      </c>
      <c r="J30" s="432">
        <f>$F30*I30</f>
        <v>13000</v>
      </c>
      <c r="K30" s="432">
        <f>J30/1000000</f>
        <v>0.013</v>
      </c>
      <c r="L30" s="457">
        <v>44278</v>
      </c>
      <c r="M30" s="342">
        <v>44235</v>
      </c>
      <c r="N30" s="429">
        <f>L30-M30</f>
        <v>43</v>
      </c>
      <c r="O30" s="429">
        <f>$F30*N30</f>
        <v>43000</v>
      </c>
      <c r="P30" s="429">
        <f>O30/1000000</f>
        <v>0.043</v>
      </c>
      <c r="Q30" s="469"/>
    </row>
    <row r="31" spans="1:17" ht="18" customHeight="1">
      <c r="A31" s="163">
        <v>21</v>
      </c>
      <c r="B31" s="164" t="s">
        <v>207</v>
      </c>
      <c r="C31" s="165">
        <v>4865039</v>
      </c>
      <c r="D31" s="169" t="s">
        <v>12</v>
      </c>
      <c r="E31" s="259" t="s">
        <v>345</v>
      </c>
      <c r="F31" s="170">
        <v>1100</v>
      </c>
      <c r="G31" s="457">
        <v>998124</v>
      </c>
      <c r="H31" s="342">
        <v>998445</v>
      </c>
      <c r="I31" s="432">
        <f>G31-H31</f>
        <v>-321</v>
      </c>
      <c r="J31" s="432">
        <f>$F31*I31</f>
        <v>-353100</v>
      </c>
      <c r="K31" s="432">
        <f>J31/1000000</f>
        <v>-0.3531</v>
      </c>
      <c r="L31" s="457">
        <v>143099</v>
      </c>
      <c r="M31" s="342">
        <v>143088</v>
      </c>
      <c r="N31" s="429">
        <f>L31-M31</f>
        <v>11</v>
      </c>
      <c r="O31" s="429">
        <f>$F31*N31</f>
        <v>12100</v>
      </c>
      <c r="P31" s="429">
        <f>O31/1000000</f>
        <v>0.0121</v>
      </c>
      <c r="Q31" s="469"/>
    </row>
    <row r="32" spans="1:17" ht="18" customHeight="1">
      <c r="A32" s="163">
        <v>22</v>
      </c>
      <c r="B32" s="167" t="s">
        <v>208</v>
      </c>
      <c r="C32" s="165">
        <v>4865040</v>
      </c>
      <c r="D32" s="169" t="s">
        <v>12</v>
      </c>
      <c r="E32" s="259" t="s">
        <v>345</v>
      </c>
      <c r="F32" s="170">
        <v>1000</v>
      </c>
      <c r="G32" s="457">
        <v>2762</v>
      </c>
      <c r="H32" s="342">
        <v>2671</v>
      </c>
      <c r="I32" s="483">
        <f>G32-H32</f>
        <v>91</v>
      </c>
      <c r="J32" s="483">
        <f>$F32*I32</f>
        <v>91000</v>
      </c>
      <c r="K32" s="483">
        <f>J32/1000000</f>
        <v>0.091</v>
      </c>
      <c r="L32" s="457">
        <v>58620</v>
      </c>
      <c r="M32" s="342">
        <v>58522</v>
      </c>
      <c r="N32" s="277">
        <f>L32-M32</f>
        <v>98</v>
      </c>
      <c r="O32" s="277">
        <f>$F32*N32</f>
        <v>98000</v>
      </c>
      <c r="P32" s="277">
        <f>O32/1000000</f>
        <v>0.098</v>
      </c>
      <c r="Q32" s="469"/>
    </row>
    <row r="33" spans="1:17" ht="18" customHeight="1">
      <c r="A33" s="163"/>
      <c r="B33" s="172"/>
      <c r="C33" s="165"/>
      <c r="D33" s="169"/>
      <c r="E33" s="259"/>
      <c r="F33" s="170"/>
      <c r="G33" s="107"/>
      <c r="H33" s="401"/>
      <c r="I33" s="432"/>
      <c r="J33" s="432"/>
      <c r="K33" s="663">
        <f>SUM(K29:K32)</f>
        <v>-0.3349000000000001</v>
      </c>
      <c r="L33" s="402"/>
      <c r="M33" s="401"/>
      <c r="N33" s="429"/>
      <c r="O33" s="429"/>
      <c r="P33" s="664">
        <f>SUM(P29:P32)</f>
        <v>0.2048</v>
      </c>
      <c r="Q33" s="469"/>
    </row>
    <row r="34" spans="1:17" ht="18" customHeight="1">
      <c r="A34" s="163"/>
      <c r="B34" s="171" t="s">
        <v>119</v>
      </c>
      <c r="C34" s="165"/>
      <c r="D34" s="166"/>
      <c r="E34" s="259"/>
      <c r="F34" s="170"/>
      <c r="G34" s="107"/>
      <c r="H34" s="401"/>
      <c r="I34" s="432"/>
      <c r="J34" s="432"/>
      <c r="K34" s="432"/>
      <c r="L34" s="402"/>
      <c r="M34" s="401"/>
      <c r="N34" s="429"/>
      <c r="O34" s="429"/>
      <c r="P34" s="429"/>
      <c r="Q34" s="469"/>
    </row>
    <row r="35" spans="1:17" ht="18" customHeight="1">
      <c r="A35" s="163">
        <v>23</v>
      </c>
      <c r="B35" s="766" t="s">
        <v>399</v>
      </c>
      <c r="C35" s="165">
        <v>4864955</v>
      </c>
      <c r="D35" s="164" t="s">
        <v>12</v>
      </c>
      <c r="E35" s="164" t="s">
        <v>345</v>
      </c>
      <c r="F35" s="170">
        <v>1000</v>
      </c>
      <c r="G35" s="457">
        <v>999750</v>
      </c>
      <c r="H35" s="342">
        <v>999639</v>
      </c>
      <c r="I35" s="432">
        <f>G35-H35</f>
        <v>111</v>
      </c>
      <c r="J35" s="432">
        <f>$F35*I35</f>
        <v>111000</v>
      </c>
      <c r="K35" s="432">
        <f>J35/1000000</f>
        <v>0.111</v>
      </c>
      <c r="L35" s="457">
        <v>1000000</v>
      </c>
      <c r="M35" s="342">
        <v>999992</v>
      </c>
      <c r="N35" s="429">
        <f>L35-M35</f>
        <v>8</v>
      </c>
      <c r="O35" s="429">
        <f>$F35*N35</f>
        <v>8000</v>
      </c>
      <c r="P35" s="429">
        <f>O35/1000000</f>
        <v>0.008</v>
      </c>
      <c r="Q35" s="763"/>
    </row>
    <row r="36" spans="1:17" ht="18">
      <c r="A36" s="163">
        <v>24</v>
      </c>
      <c r="B36" s="164" t="s">
        <v>180</v>
      </c>
      <c r="C36" s="165">
        <v>4864820</v>
      </c>
      <c r="D36" s="169" t="s">
        <v>12</v>
      </c>
      <c r="E36" s="259" t="s">
        <v>345</v>
      </c>
      <c r="F36" s="170">
        <v>160</v>
      </c>
      <c r="G36" s="457">
        <v>1833</v>
      </c>
      <c r="H36" s="342">
        <v>582</v>
      </c>
      <c r="I36" s="432">
        <f>G36-H36</f>
        <v>1251</v>
      </c>
      <c r="J36" s="432">
        <f>$F36*I36</f>
        <v>200160</v>
      </c>
      <c r="K36" s="432">
        <f>J36/1000000</f>
        <v>0.20016</v>
      </c>
      <c r="L36" s="457">
        <v>386</v>
      </c>
      <c r="M36" s="342">
        <v>139</v>
      </c>
      <c r="N36" s="429">
        <f>L36-M36</f>
        <v>247</v>
      </c>
      <c r="O36" s="429">
        <f>$F36*N36</f>
        <v>39520</v>
      </c>
      <c r="P36" s="429">
        <f>O36/1000000</f>
        <v>0.03952</v>
      </c>
      <c r="Q36" s="466" t="s">
        <v>458</v>
      </c>
    </row>
    <row r="37" spans="1:17" ht="18" customHeight="1">
      <c r="A37" s="163">
        <v>25</v>
      </c>
      <c r="B37" s="167" t="s">
        <v>181</v>
      </c>
      <c r="C37" s="165">
        <v>4865142</v>
      </c>
      <c r="D37" s="169" t="s">
        <v>12</v>
      </c>
      <c r="E37" s="259" t="s">
        <v>345</v>
      </c>
      <c r="F37" s="170">
        <v>500</v>
      </c>
      <c r="G37" s="457">
        <v>907035</v>
      </c>
      <c r="H37" s="342">
        <v>906914</v>
      </c>
      <c r="I37" s="432">
        <f>G37-H37</f>
        <v>121</v>
      </c>
      <c r="J37" s="432">
        <f>$F37*I37</f>
        <v>60500</v>
      </c>
      <c r="K37" s="432">
        <f>J37/1000000</f>
        <v>0.0605</v>
      </c>
      <c r="L37" s="457">
        <v>61361</v>
      </c>
      <c r="M37" s="342">
        <v>61337</v>
      </c>
      <c r="N37" s="429">
        <f>L37-M37</f>
        <v>24</v>
      </c>
      <c r="O37" s="429">
        <f>$F37*N37</f>
        <v>12000</v>
      </c>
      <c r="P37" s="429">
        <f>O37/1000000</f>
        <v>0.012</v>
      </c>
      <c r="Q37" s="476"/>
    </row>
    <row r="38" spans="1:17" ht="18" customHeight="1">
      <c r="A38" s="163">
        <v>26</v>
      </c>
      <c r="B38" s="167" t="s">
        <v>407</v>
      </c>
      <c r="C38" s="165">
        <v>4864961</v>
      </c>
      <c r="D38" s="169" t="s">
        <v>12</v>
      </c>
      <c r="E38" s="259" t="s">
        <v>345</v>
      </c>
      <c r="F38" s="170">
        <v>500</v>
      </c>
      <c r="G38" s="457">
        <v>999035</v>
      </c>
      <c r="H38" s="342">
        <v>999318</v>
      </c>
      <c r="I38" s="483">
        <f>G38-H38</f>
        <v>-283</v>
      </c>
      <c r="J38" s="483">
        <f>$F38*I38</f>
        <v>-141500</v>
      </c>
      <c r="K38" s="483">
        <f>J38/1000000</f>
        <v>-0.1415</v>
      </c>
      <c r="L38" s="457">
        <v>999955</v>
      </c>
      <c r="M38" s="342">
        <v>999962</v>
      </c>
      <c r="N38" s="277">
        <f>L38-M38</f>
        <v>-7</v>
      </c>
      <c r="O38" s="277">
        <f>$F38*N38</f>
        <v>-3500</v>
      </c>
      <c r="P38" s="277">
        <f>O38/1000000</f>
        <v>-0.0035</v>
      </c>
      <c r="Q38" s="466"/>
    </row>
    <row r="39" spans="1:17" ht="18" customHeight="1">
      <c r="A39" s="163"/>
      <c r="B39" s="172" t="s">
        <v>185</v>
      </c>
      <c r="C39" s="165"/>
      <c r="D39" s="169"/>
      <c r="E39" s="259"/>
      <c r="F39" s="170"/>
      <c r="G39" s="107"/>
      <c r="H39" s="401"/>
      <c r="I39" s="432"/>
      <c r="J39" s="432"/>
      <c r="K39" s="432"/>
      <c r="L39" s="402"/>
      <c r="M39" s="401"/>
      <c r="N39" s="429"/>
      <c r="O39" s="429"/>
      <c r="P39" s="429"/>
      <c r="Q39" s="519"/>
    </row>
    <row r="40" spans="1:17" ht="17.25" customHeight="1">
      <c r="A40" s="163">
        <v>27</v>
      </c>
      <c r="B40" s="164" t="s">
        <v>398</v>
      </c>
      <c r="C40" s="165">
        <v>4864892</v>
      </c>
      <c r="D40" s="169" t="s">
        <v>12</v>
      </c>
      <c r="E40" s="259" t="s">
        <v>345</v>
      </c>
      <c r="F40" s="170">
        <v>-500</v>
      </c>
      <c r="G40" s="341">
        <v>999175</v>
      </c>
      <c r="H40" s="342">
        <v>999175</v>
      </c>
      <c r="I40" s="432">
        <f>G40-H40</f>
        <v>0</v>
      </c>
      <c r="J40" s="432">
        <f>$F40*I40</f>
        <v>0</v>
      </c>
      <c r="K40" s="432">
        <f>J40/1000000</f>
        <v>0</v>
      </c>
      <c r="L40" s="341">
        <v>16688</v>
      </c>
      <c r="M40" s="342">
        <v>16688</v>
      </c>
      <c r="N40" s="429">
        <f>L40-M40</f>
        <v>0</v>
      </c>
      <c r="O40" s="429">
        <f>$F40*N40</f>
        <v>0</v>
      </c>
      <c r="P40" s="429">
        <f>O40/1000000</f>
        <v>0</v>
      </c>
      <c r="Q40" s="519"/>
    </row>
    <row r="41" spans="1:17" ht="17.25" customHeight="1">
      <c r="A41" s="163">
        <v>28</v>
      </c>
      <c r="B41" s="164" t="s">
        <v>401</v>
      </c>
      <c r="C41" s="165">
        <v>4865048</v>
      </c>
      <c r="D41" s="169" t="s">
        <v>12</v>
      </c>
      <c r="E41" s="259" t="s">
        <v>345</v>
      </c>
      <c r="F41" s="168">
        <v>-250</v>
      </c>
      <c r="G41" s="341">
        <v>999871</v>
      </c>
      <c r="H41" s="342">
        <v>999871</v>
      </c>
      <c r="I41" s="483">
        <f>G41-H41</f>
        <v>0</v>
      </c>
      <c r="J41" s="483">
        <f>$F41*I41</f>
        <v>0</v>
      </c>
      <c r="K41" s="483">
        <f>J41/1000000</f>
        <v>0</v>
      </c>
      <c r="L41" s="341">
        <v>999883</v>
      </c>
      <c r="M41" s="342">
        <v>999883</v>
      </c>
      <c r="N41" s="277">
        <f>L41-M41</f>
        <v>0</v>
      </c>
      <c r="O41" s="277">
        <f>$F41*N41</f>
        <v>0</v>
      </c>
      <c r="P41" s="277">
        <f>O41/1000000</f>
        <v>0</v>
      </c>
      <c r="Q41" s="519"/>
    </row>
    <row r="42" spans="1:17" ht="17.25" customHeight="1">
      <c r="A42" s="163">
        <v>29</v>
      </c>
      <c r="B42" s="164" t="s">
        <v>119</v>
      </c>
      <c r="C42" s="165">
        <v>4902508</v>
      </c>
      <c r="D42" s="169" t="s">
        <v>12</v>
      </c>
      <c r="E42" s="259" t="s">
        <v>345</v>
      </c>
      <c r="F42" s="165">
        <v>833.33</v>
      </c>
      <c r="G42" s="341">
        <v>0</v>
      </c>
      <c r="H42" s="342">
        <v>0</v>
      </c>
      <c r="I42" s="432">
        <f>G42-H42</f>
        <v>0</v>
      </c>
      <c r="J42" s="432">
        <f>$F42*I42</f>
        <v>0</v>
      </c>
      <c r="K42" s="432">
        <f>J42/1000000</f>
        <v>0</v>
      </c>
      <c r="L42" s="341">
        <v>999580</v>
      </c>
      <c r="M42" s="342">
        <v>999580</v>
      </c>
      <c r="N42" s="429">
        <f>L42-M42</f>
        <v>0</v>
      </c>
      <c r="O42" s="429">
        <f>$F42*N42</f>
        <v>0</v>
      </c>
      <c r="P42" s="429">
        <f>O42/1000000</f>
        <v>0</v>
      </c>
      <c r="Q42" s="519"/>
    </row>
    <row r="43" spans="1:17" ht="16.5" customHeight="1" thickBot="1">
      <c r="A43" s="163"/>
      <c r="B43" s="460"/>
      <c r="C43" s="460"/>
      <c r="D43" s="460"/>
      <c r="E43" s="460"/>
      <c r="F43" s="179"/>
      <c r="G43" s="180"/>
      <c r="H43" s="460"/>
      <c r="I43" s="460"/>
      <c r="J43" s="460"/>
      <c r="K43" s="179"/>
      <c r="L43" s="180"/>
      <c r="M43" s="460"/>
      <c r="N43" s="460"/>
      <c r="O43" s="460"/>
      <c r="P43" s="179"/>
      <c r="Q43" s="180"/>
    </row>
    <row r="44" spans="1:17" ht="18" customHeight="1" thickTop="1">
      <c r="A44" s="162"/>
      <c r="B44" s="164"/>
      <c r="C44" s="165"/>
      <c r="D44" s="166"/>
      <c r="E44" s="259"/>
      <c r="F44" s="165"/>
      <c r="G44" s="165"/>
      <c r="H44" s="401"/>
      <c r="I44" s="401"/>
      <c r="J44" s="401"/>
      <c r="K44" s="401"/>
      <c r="L44" s="541"/>
      <c r="M44" s="401"/>
      <c r="N44" s="401"/>
      <c r="O44" s="401"/>
      <c r="P44" s="401"/>
      <c r="Q44" s="477"/>
    </row>
    <row r="45" spans="1:17" ht="21" customHeight="1" thickBot="1">
      <c r="A45" s="183"/>
      <c r="B45" s="404"/>
      <c r="C45" s="176"/>
      <c r="D45" s="178"/>
      <c r="E45" s="175"/>
      <c r="F45" s="176"/>
      <c r="G45" s="176"/>
      <c r="H45" s="542"/>
      <c r="I45" s="542"/>
      <c r="J45" s="542"/>
      <c r="K45" s="542"/>
      <c r="L45" s="542"/>
      <c r="M45" s="542"/>
      <c r="N45" s="542"/>
      <c r="O45" s="542"/>
      <c r="P45" s="542"/>
      <c r="Q45" s="543" t="str">
        <f>NDPL!Q1</f>
        <v>APRIL-2017</v>
      </c>
    </row>
    <row r="46" spans="1:17" ht="21.75" customHeight="1" thickTop="1">
      <c r="A46" s="160"/>
      <c r="B46" s="407" t="s">
        <v>347</v>
      </c>
      <c r="C46" s="165"/>
      <c r="D46" s="166"/>
      <c r="E46" s="259"/>
      <c r="F46" s="165"/>
      <c r="G46" s="408"/>
      <c r="H46" s="401"/>
      <c r="I46" s="401"/>
      <c r="J46" s="401"/>
      <c r="K46" s="401"/>
      <c r="L46" s="408"/>
      <c r="M46" s="401"/>
      <c r="N46" s="401"/>
      <c r="O46" s="401"/>
      <c r="P46" s="544"/>
      <c r="Q46" s="545"/>
    </row>
    <row r="47" spans="1:17" ht="21" customHeight="1">
      <c r="A47" s="163"/>
      <c r="B47" s="459" t="s">
        <v>391</v>
      </c>
      <c r="C47" s="165"/>
      <c r="D47" s="166"/>
      <c r="E47" s="259"/>
      <c r="F47" s="165"/>
      <c r="G47" s="107"/>
      <c r="H47" s="401"/>
      <c r="I47" s="401"/>
      <c r="J47" s="401"/>
      <c r="K47" s="401"/>
      <c r="L47" s="107"/>
      <c r="M47" s="401"/>
      <c r="N47" s="401"/>
      <c r="O47" s="401"/>
      <c r="P47" s="401"/>
      <c r="Q47" s="546"/>
    </row>
    <row r="48" spans="1:17" ht="18">
      <c r="A48" s="163">
        <v>30</v>
      </c>
      <c r="B48" s="164" t="s">
        <v>392</v>
      </c>
      <c r="C48" s="165">
        <v>5128418</v>
      </c>
      <c r="D48" s="169" t="s">
        <v>12</v>
      </c>
      <c r="E48" s="259" t="s">
        <v>345</v>
      </c>
      <c r="F48" s="165">
        <v>-1000</v>
      </c>
      <c r="G48" s="457">
        <v>938457</v>
      </c>
      <c r="H48" s="342">
        <v>941241</v>
      </c>
      <c r="I48" s="429">
        <f>G48-H48</f>
        <v>-2784</v>
      </c>
      <c r="J48" s="429">
        <f>$F48*I48</f>
        <v>2784000</v>
      </c>
      <c r="K48" s="429">
        <f>J48/1000000</f>
        <v>2.784</v>
      </c>
      <c r="L48" s="457">
        <v>971280</v>
      </c>
      <c r="M48" s="342">
        <v>971280</v>
      </c>
      <c r="N48" s="429">
        <f>L48-M48</f>
        <v>0</v>
      </c>
      <c r="O48" s="429">
        <f>$F48*N48</f>
        <v>0</v>
      </c>
      <c r="P48" s="429">
        <f>O48/1000000</f>
        <v>0</v>
      </c>
      <c r="Q48" s="547"/>
    </row>
    <row r="49" spans="1:17" ht="18">
      <c r="A49" s="163">
        <v>31</v>
      </c>
      <c r="B49" s="164" t="s">
        <v>403</v>
      </c>
      <c r="C49" s="165">
        <v>5128457</v>
      </c>
      <c r="D49" s="169" t="s">
        <v>12</v>
      </c>
      <c r="E49" s="259" t="s">
        <v>345</v>
      </c>
      <c r="F49" s="165">
        <v>-500</v>
      </c>
      <c r="G49" s="457">
        <v>984313</v>
      </c>
      <c r="H49" s="342">
        <v>989580</v>
      </c>
      <c r="I49" s="283">
        <f>G49-H49</f>
        <v>-5267</v>
      </c>
      <c r="J49" s="283">
        <f>$F49*I49</f>
        <v>2633500</v>
      </c>
      <c r="K49" s="283">
        <f>J49/1000000</f>
        <v>2.6335</v>
      </c>
      <c r="L49" s="457">
        <v>999870</v>
      </c>
      <c r="M49" s="342">
        <v>999871</v>
      </c>
      <c r="N49" s="283">
        <f>L49-M49</f>
        <v>-1</v>
      </c>
      <c r="O49" s="283">
        <f>$F49*N49</f>
        <v>500</v>
      </c>
      <c r="P49" s="283">
        <f>O49/1000000</f>
        <v>0.0005</v>
      </c>
      <c r="Q49" s="547"/>
    </row>
    <row r="50" spans="1:17" ht="18">
      <c r="A50" s="163"/>
      <c r="B50" s="459" t="s">
        <v>395</v>
      </c>
      <c r="C50" s="165"/>
      <c r="D50" s="169"/>
      <c r="E50" s="259"/>
      <c r="F50" s="165"/>
      <c r="G50" s="341"/>
      <c r="H50" s="342"/>
      <c r="I50" s="429"/>
      <c r="J50" s="429"/>
      <c r="K50" s="429"/>
      <c r="L50" s="341"/>
      <c r="M50" s="342"/>
      <c r="N50" s="429"/>
      <c r="O50" s="429"/>
      <c r="P50" s="429"/>
      <c r="Q50" s="547"/>
    </row>
    <row r="51" spans="1:17" ht="18">
      <c r="A51" s="163">
        <v>32</v>
      </c>
      <c r="B51" s="164" t="s">
        <v>392</v>
      </c>
      <c r="C51" s="165">
        <v>4864891</v>
      </c>
      <c r="D51" s="169" t="s">
        <v>12</v>
      </c>
      <c r="E51" s="259" t="s">
        <v>345</v>
      </c>
      <c r="F51" s="165">
        <v>-2000</v>
      </c>
      <c r="G51" s="457">
        <v>998621</v>
      </c>
      <c r="H51" s="342">
        <v>999259</v>
      </c>
      <c r="I51" s="429">
        <f>G51-H51</f>
        <v>-638</v>
      </c>
      <c r="J51" s="429">
        <f>$F51*I51</f>
        <v>1276000</v>
      </c>
      <c r="K51" s="429">
        <f>J51/1000000</f>
        <v>1.276</v>
      </c>
      <c r="L51" s="457">
        <v>999999</v>
      </c>
      <c r="M51" s="342">
        <v>999999</v>
      </c>
      <c r="N51" s="429">
        <f>L51-M51</f>
        <v>0</v>
      </c>
      <c r="O51" s="429">
        <f>$F51*N51</f>
        <v>0</v>
      </c>
      <c r="P51" s="429">
        <f>O51/1000000</f>
        <v>0</v>
      </c>
      <c r="Q51" s="547"/>
    </row>
    <row r="52" spans="1:17" ht="18">
      <c r="A52" s="163">
        <v>33</v>
      </c>
      <c r="B52" s="164" t="s">
        <v>403</v>
      </c>
      <c r="C52" s="165">
        <v>4864925</v>
      </c>
      <c r="D52" s="169" t="s">
        <v>12</v>
      </c>
      <c r="E52" s="259" t="s">
        <v>345</v>
      </c>
      <c r="F52" s="165">
        <v>-1000</v>
      </c>
      <c r="G52" s="457">
        <v>998426</v>
      </c>
      <c r="H52" s="342">
        <v>999751</v>
      </c>
      <c r="I52" s="429">
        <f>G52-H52</f>
        <v>-1325</v>
      </c>
      <c r="J52" s="429">
        <f>$F52*I52</f>
        <v>1325000</v>
      </c>
      <c r="K52" s="429">
        <f>J52/1000000</f>
        <v>1.325</v>
      </c>
      <c r="L52" s="457">
        <v>999999</v>
      </c>
      <c r="M52" s="342">
        <v>1000000</v>
      </c>
      <c r="N52" s="429">
        <f>L52-M52</f>
        <v>-1</v>
      </c>
      <c r="O52" s="429">
        <f>$F52*N52</f>
        <v>1000</v>
      </c>
      <c r="P52" s="429">
        <f>O52/1000000</f>
        <v>0.001</v>
      </c>
      <c r="Q52" s="547" t="s">
        <v>460</v>
      </c>
    </row>
    <row r="53" spans="1:17" ht="18" customHeight="1">
      <c r="A53" s="163"/>
      <c r="B53" s="171" t="s">
        <v>186</v>
      </c>
      <c r="C53" s="165"/>
      <c r="D53" s="166"/>
      <c r="E53" s="259"/>
      <c r="F53" s="170"/>
      <c r="G53" s="107"/>
      <c r="H53" s="401"/>
      <c r="I53" s="401"/>
      <c r="J53" s="401"/>
      <c r="K53" s="401"/>
      <c r="L53" s="402"/>
      <c r="M53" s="401"/>
      <c r="N53" s="401"/>
      <c r="O53" s="401"/>
      <c r="P53" s="401"/>
      <c r="Q53" s="469"/>
    </row>
    <row r="54" spans="1:17" ht="18">
      <c r="A54" s="163">
        <v>34</v>
      </c>
      <c r="B54" s="173" t="s">
        <v>210</v>
      </c>
      <c r="C54" s="165">
        <v>4865133</v>
      </c>
      <c r="D54" s="169" t="s">
        <v>12</v>
      </c>
      <c r="E54" s="259" t="s">
        <v>345</v>
      </c>
      <c r="F54" s="170">
        <v>100</v>
      </c>
      <c r="G54" s="341">
        <v>394351</v>
      </c>
      <c r="H54" s="342">
        <v>389402</v>
      </c>
      <c r="I54" s="429">
        <f>G54-H54</f>
        <v>4949</v>
      </c>
      <c r="J54" s="429">
        <f>$F54*I54</f>
        <v>494900</v>
      </c>
      <c r="K54" s="429">
        <f>J54/1000000</f>
        <v>0.4949</v>
      </c>
      <c r="L54" s="341">
        <v>49059</v>
      </c>
      <c r="M54" s="342">
        <v>49059</v>
      </c>
      <c r="N54" s="429">
        <f>L54-M54</f>
        <v>0</v>
      </c>
      <c r="O54" s="429">
        <f>$F54*N54</f>
        <v>0</v>
      </c>
      <c r="P54" s="429">
        <f>O54/1000000</f>
        <v>0</v>
      </c>
      <c r="Q54" s="469"/>
    </row>
    <row r="55" spans="1:17" ht="18" customHeight="1">
      <c r="A55" s="163"/>
      <c r="B55" s="171" t="s">
        <v>188</v>
      </c>
      <c r="C55" s="165"/>
      <c r="D55" s="169"/>
      <c r="E55" s="259"/>
      <c r="F55" s="170"/>
      <c r="G55" s="107"/>
      <c r="H55" s="401"/>
      <c r="I55" s="429"/>
      <c r="J55" s="429"/>
      <c r="K55" s="429"/>
      <c r="L55" s="402"/>
      <c r="M55" s="401"/>
      <c r="N55" s="429"/>
      <c r="O55" s="429"/>
      <c r="P55" s="429"/>
      <c r="Q55" s="469"/>
    </row>
    <row r="56" spans="1:17" ht="18" customHeight="1">
      <c r="A56" s="163">
        <v>35</v>
      </c>
      <c r="B56" s="164" t="s">
        <v>175</v>
      </c>
      <c r="C56" s="165">
        <v>4865076</v>
      </c>
      <c r="D56" s="169" t="s">
        <v>12</v>
      </c>
      <c r="E56" s="259" t="s">
        <v>345</v>
      </c>
      <c r="F56" s="170">
        <v>100</v>
      </c>
      <c r="G56" s="457">
        <v>4942</v>
      </c>
      <c r="H56" s="342">
        <v>4939</v>
      </c>
      <c r="I56" s="429">
        <f>G56-H56</f>
        <v>3</v>
      </c>
      <c r="J56" s="429">
        <f>$F56*I56</f>
        <v>300</v>
      </c>
      <c r="K56" s="429">
        <f>J56/1000000</f>
        <v>0.0003</v>
      </c>
      <c r="L56" s="457">
        <v>27915</v>
      </c>
      <c r="M56" s="342">
        <v>27530</v>
      </c>
      <c r="N56" s="429">
        <f>L56-M56</f>
        <v>385</v>
      </c>
      <c r="O56" s="429">
        <f>$F56*N56</f>
        <v>38500</v>
      </c>
      <c r="P56" s="429">
        <f>O56/1000000</f>
        <v>0.0385</v>
      </c>
      <c r="Q56" s="469"/>
    </row>
    <row r="57" spans="1:17" ht="18" customHeight="1">
      <c r="A57" s="163">
        <v>36</v>
      </c>
      <c r="B57" s="167" t="s">
        <v>189</v>
      </c>
      <c r="C57" s="165">
        <v>4865077</v>
      </c>
      <c r="D57" s="169" t="s">
        <v>12</v>
      </c>
      <c r="E57" s="259" t="s">
        <v>345</v>
      </c>
      <c r="F57" s="170">
        <v>100</v>
      </c>
      <c r="G57" s="107"/>
      <c r="H57" s="401"/>
      <c r="I57" s="429">
        <f>G57-H57</f>
        <v>0</v>
      </c>
      <c r="J57" s="429">
        <f>$F57*I57</f>
        <v>0</v>
      </c>
      <c r="K57" s="429">
        <f>J57/1000000</f>
        <v>0</v>
      </c>
      <c r="L57" s="402"/>
      <c r="M57" s="401"/>
      <c r="N57" s="429">
        <f>L57-M57</f>
        <v>0</v>
      </c>
      <c r="O57" s="429">
        <f>$F57*N57</f>
        <v>0</v>
      </c>
      <c r="P57" s="429">
        <f>O57/1000000</f>
        <v>0</v>
      </c>
      <c r="Q57" s="469"/>
    </row>
    <row r="58" spans="1:17" ht="18" customHeight="1">
      <c r="A58" s="163"/>
      <c r="B58" s="171" t="s">
        <v>169</v>
      </c>
      <c r="C58" s="165"/>
      <c r="D58" s="169"/>
      <c r="E58" s="259"/>
      <c r="F58" s="170"/>
      <c r="G58" s="107"/>
      <c r="H58" s="401"/>
      <c r="I58" s="429"/>
      <c r="J58" s="429"/>
      <c r="K58" s="429"/>
      <c r="L58" s="402"/>
      <c r="M58" s="401"/>
      <c r="N58" s="429"/>
      <c r="O58" s="429"/>
      <c r="P58" s="429"/>
      <c r="Q58" s="469"/>
    </row>
    <row r="59" spans="1:17" ht="18" customHeight="1">
      <c r="A59" s="163">
        <v>37</v>
      </c>
      <c r="B59" s="164" t="s">
        <v>182</v>
      </c>
      <c r="C59" s="165">
        <v>4865093</v>
      </c>
      <c r="D59" s="169" t="s">
        <v>12</v>
      </c>
      <c r="E59" s="259" t="s">
        <v>345</v>
      </c>
      <c r="F59" s="170">
        <v>100</v>
      </c>
      <c r="G59" s="457">
        <v>81736</v>
      </c>
      <c r="H59" s="342">
        <v>81415</v>
      </c>
      <c r="I59" s="429">
        <f>G59-H59</f>
        <v>321</v>
      </c>
      <c r="J59" s="429">
        <f>$F59*I59</f>
        <v>32100</v>
      </c>
      <c r="K59" s="429">
        <f>J59/1000000</f>
        <v>0.0321</v>
      </c>
      <c r="L59" s="457">
        <v>70897</v>
      </c>
      <c r="M59" s="342">
        <v>70876</v>
      </c>
      <c r="N59" s="429">
        <f>L59-M59</f>
        <v>21</v>
      </c>
      <c r="O59" s="429">
        <f>$F59*N59</f>
        <v>2100</v>
      </c>
      <c r="P59" s="429">
        <f>O59/1000000</f>
        <v>0.0021</v>
      </c>
      <c r="Q59" s="469"/>
    </row>
    <row r="60" spans="1:17" ht="19.5" customHeight="1">
      <c r="A60" s="163">
        <v>38</v>
      </c>
      <c r="B60" s="167" t="s">
        <v>183</v>
      </c>
      <c r="C60" s="165">
        <v>4865094</v>
      </c>
      <c r="D60" s="169" t="s">
        <v>12</v>
      </c>
      <c r="E60" s="259" t="s">
        <v>345</v>
      </c>
      <c r="F60" s="170">
        <v>100</v>
      </c>
      <c r="G60" s="457">
        <v>95508</v>
      </c>
      <c r="H60" s="342">
        <v>94799</v>
      </c>
      <c r="I60" s="429">
        <f>G60-H60</f>
        <v>709</v>
      </c>
      <c r="J60" s="429">
        <f>$F60*I60</f>
        <v>70900</v>
      </c>
      <c r="K60" s="429">
        <f>J60/1000000</f>
        <v>0.0709</v>
      </c>
      <c r="L60" s="457">
        <v>71562</v>
      </c>
      <c r="M60" s="342">
        <v>71302</v>
      </c>
      <c r="N60" s="429">
        <f>L60-M60</f>
        <v>260</v>
      </c>
      <c r="O60" s="429">
        <f>$F60*N60</f>
        <v>26000</v>
      </c>
      <c r="P60" s="429">
        <f>O60/1000000</f>
        <v>0.026</v>
      </c>
      <c r="Q60" s="469"/>
    </row>
    <row r="61" spans="1:17" ht="22.5" customHeight="1">
      <c r="A61" s="163">
        <v>39</v>
      </c>
      <c r="B61" s="173" t="s">
        <v>209</v>
      </c>
      <c r="C61" s="165">
        <v>5269199</v>
      </c>
      <c r="D61" s="169" t="s">
        <v>12</v>
      </c>
      <c r="E61" s="259" t="s">
        <v>345</v>
      </c>
      <c r="F61" s="170">
        <v>100</v>
      </c>
      <c r="G61" s="457">
        <v>27386</v>
      </c>
      <c r="H61" s="458">
        <v>26207</v>
      </c>
      <c r="I61" s="432">
        <f>G61-H61</f>
        <v>1179</v>
      </c>
      <c r="J61" s="432">
        <f>$F61*I61</f>
        <v>117900</v>
      </c>
      <c r="K61" s="432">
        <f>J61/1000000</f>
        <v>0.1179</v>
      </c>
      <c r="L61" s="457">
        <v>23077</v>
      </c>
      <c r="M61" s="458">
        <v>22433</v>
      </c>
      <c r="N61" s="432">
        <f>L61-M61</f>
        <v>644</v>
      </c>
      <c r="O61" s="432">
        <f>$F61*N61</f>
        <v>64400</v>
      </c>
      <c r="P61" s="432">
        <f>O61/1000000</f>
        <v>0.0644</v>
      </c>
      <c r="Q61" s="665"/>
    </row>
    <row r="62" spans="1:17" ht="19.5" customHeight="1">
      <c r="A62" s="163"/>
      <c r="B62" s="171" t="s">
        <v>175</v>
      </c>
      <c r="C62" s="165"/>
      <c r="D62" s="169"/>
      <c r="E62" s="166"/>
      <c r="F62" s="170"/>
      <c r="G62" s="341"/>
      <c r="H62" s="342"/>
      <c r="I62" s="429"/>
      <c r="J62" s="429"/>
      <c r="K62" s="429"/>
      <c r="L62" s="402"/>
      <c r="M62" s="401"/>
      <c r="N62" s="429"/>
      <c r="O62" s="429"/>
      <c r="P62" s="429"/>
      <c r="Q62" s="469"/>
    </row>
    <row r="63" spans="1:17" ht="18">
      <c r="A63" s="163">
        <v>40</v>
      </c>
      <c r="B63" s="164" t="s">
        <v>176</v>
      </c>
      <c r="C63" s="165">
        <v>4865143</v>
      </c>
      <c r="D63" s="169" t="s">
        <v>12</v>
      </c>
      <c r="E63" s="166" t="s">
        <v>13</v>
      </c>
      <c r="F63" s="170">
        <v>100</v>
      </c>
      <c r="G63" s="341">
        <v>173183</v>
      </c>
      <c r="H63" s="342">
        <v>171008</v>
      </c>
      <c r="I63" s="429">
        <f>G63-H63</f>
        <v>2175</v>
      </c>
      <c r="J63" s="429">
        <f>$F63*I63</f>
        <v>217500</v>
      </c>
      <c r="K63" s="429">
        <f>J63/1000000</f>
        <v>0.2175</v>
      </c>
      <c r="L63" s="341">
        <v>912903</v>
      </c>
      <c r="M63" s="342">
        <v>912851</v>
      </c>
      <c r="N63" s="429">
        <f>L63-M63</f>
        <v>52</v>
      </c>
      <c r="O63" s="429">
        <f>$F63*N63</f>
        <v>5200</v>
      </c>
      <c r="P63" s="429">
        <f>O63/1000000</f>
        <v>0.0052</v>
      </c>
      <c r="Q63" s="515"/>
    </row>
    <row r="64" spans="1:20" ht="18" customHeight="1" thickBot="1">
      <c r="A64" s="174"/>
      <c r="B64" s="175"/>
      <c r="C64" s="176"/>
      <c r="D64" s="177"/>
      <c r="E64" s="178"/>
      <c r="F64" s="179"/>
      <c r="G64" s="180"/>
      <c r="H64" s="177"/>
      <c r="I64" s="183"/>
      <c r="J64" s="183"/>
      <c r="K64" s="183"/>
      <c r="L64" s="548"/>
      <c r="M64" s="177"/>
      <c r="N64" s="183"/>
      <c r="O64" s="183"/>
      <c r="P64" s="183"/>
      <c r="Q64" s="549"/>
      <c r="R64" s="92"/>
      <c r="S64" s="92"/>
      <c r="T64" s="92"/>
    </row>
    <row r="65" spans="1:20" ht="15.75" customHeight="1" thickTop="1">
      <c r="A65" s="550"/>
      <c r="B65" s="550"/>
      <c r="C65" s="550"/>
      <c r="D65" s="550"/>
      <c r="E65" s="550"/>
      <c r="F65" s="550"/>
      <c r="G65" s="550"/>
      <c r="H65" s="550"/>
      <c r="I65" s="550"/>
      <c r="J65" s="550"/>
      <c r="K65" s="550"/>
      <c r="L65" s="550"/>
      <c r="M65" s="550"/>
      <c r="N65" s="550"/>
      <c r="O65" s="550"/>
      <c r="P65" s="550"/>
      <c r="Q65" s="92"/>
      <c r="R65" s="92"/>
      <c r="S65" s="92"/>
      <c r="T65" s="92"/>
    </row>
    <row r="66" spans="1:20" ht="24" thickBot="1">
      <c r="A66" s="399" t="s">
        <v>365</v>
      </c>
      <c r="G66" s="522"/>
      <c r="H66" s="522"/>
      <c r="I66" s="48" t="s">
        <v>396</v>
      </c>
      <c r="J66" s="522"/>
      <c r="K66" s="522"/>
      <c r="L66" s="522"/>
      <c r="M66" s="522"/>
      <c r="N66" s="48" t="s">
        <v>397</v>
      </c>
      <c r="O66" s="522"/>
      <c r="P66" s="522"/>
      <c r="R66" s="92"/>
      <c r="S66" s="92"/>
      <c r="T66" s="92"/>
    </row>
    <row r="67" spans="1:20" ht="39.75" thickBot="1" thickTop="1">
      <c r="A67" s="551" t="s">
        <v>8</v>
      </c>
      <c r="B67" s="552" t="s">
        <v>9</v>
      </c>
      <c r="C67" s="553" t="s">
        <v>1</v>
      </c>
      <c r="D67" s="553" t="s">
        <v>2</v>
      </c>
      <c r="E67" s="553" t="s">
        <v>3</v>
      </c>
      <c r="F67" s="553" t="s">
        <v>10</v>
      </c>
      <c r="G67" s="551" t="str">
        <f>G5</f>
        <v>FINAL READING 01/05/2017</v>
      </c>
      <c r="H67" s="553" t="str">
        <f>H5</f>
        <v>INTIAL READING 01/04/2017</v>
      </c>
      <c r="I67" s="553" t="s">
        <v>4</v>
      </c>
      <c r="J67" s="553" t="s">
        <v>5</v>
      </c>
      <c r="K67" s="553" t="s">
        <v>6</v>
      </c>
      <c r="L67" s="551" t="str">
        <f>G67</f>
        <v>FINAL READING 01/05/2017</v>
      </c>
      <c r="M67" s="553" t="str">
        <f>H67</f>
        <v>INTIAL READING 01/04/2017</v>
      </c>
      <c r="N67" s="553" t="s">
        <v>4</v>
      </c>
      <c r="O67" s="553" t="s">
        <v>5</v>
      </c>
      <c r="P67" s="553" t="s">
        <v>6</v>
      </c>
      <c r="Q67" s="554" t="s">
        <v>308</v>
      </c>
      <c r="R67" s="92"/>
      <c r="S67" s="92"/>
      <c r="T67" s="92"/>
    </row>
    <row r="68" spans="1:20" ht="15.75" customHeight="1" thickTop="1">
      <c r="A68" s="555"/>
      <c r="B68" s="459" t="s">
        <v>391</v>
      </c>
      <c r="C68" s="556"/>
      <c r="D68" s="556"/>
      <c r="E68" s="556"/>
      <c r="F68" s="557"/>
      <c r="G68" s="556"/>
      <c r="H68" s="556"/>
      <c r="I68" s="556"/>
      <c r="J68" s="556"/>
      <c r="K68" s="557"/>
      <c r="L68" s="556"/>
      <c r="M68" s="556"/>
      <c r="N68" s="556"/>
      <c r="O68" s="556"/>
      <c r="P68" s="556"/>
      <c r="Q68" s="558"/>
      <c r="R68" s="92"/>
      <c r="S68" s="92"/>
      <c r="T68" s="92"/>
    </row>
    <row r="69" spans="1:20" s="491" customFormat="1" ht="15.75" customHeight="1">
      <c r="A69" s="784">
        <v>1</v>
      </c>
      <c r="B69" s="785" t="s">
        <v>438</v>
      </c>
      <c r="C69" s="786">
        <v>5295127</v>
      </c>
      <c r="D69" s="744" t="s">
        <v>12</v>
      </c>
      <c r="E69" s="745" t="s">
        <v>345</v>
      </c>
      <c r="F69" s="787">
        <v>-100</v>
      </c>
      <c r="G69" s="488">
        <v>218671</v>
      </c>
      <c r="H69" s="489">
        <v>190816</v>
      </c>
      <c r="I69" s="496">
        <f>G69-H69</f>
        <v>27855</v>
      </c>
      <c r="J69" s="496">
        <f>$F69*I69</f>
        <v>-2785500</v>
      </c>
      <c r="K69" s="496">
        <f>J69/1000000</f>
        <v>-2.7855</v>
      </c>
      <c r="L69" s="488">
        <v>2906</v>
      </c>
      <c r="M69" s="489">
        <v>2906</v>
      </c>
      <c r="N69" s="496">
        <f>L69-M69</f>
        <v>0</v>
      </c>
      <c r="O69" s="496">
        <f>$F69*N69</f>
        <v>0</v>
      </c>
      <c r="P69" s="496">
        <f>O69/1000000</f>
        <v>0</v>
      </c>
      <c r="Q69" s="499"/>
      <c r="R69" s="788"/>
      <c r="S69" s="788"/>
      <c r="T69" s="788"/>
    </row>
    <row r="70" spans="1:20" ht="15.75" customHeight="1">
      <c r="A70" s="163">
        <v>2</v>
      </c>
      <c r="B70" s="164" t="s">
        <v>441</v>
      </c>
      <c r="C70" s="165">
        <v>5128400</v>
      </c>
      <c r="D70" s="348" t="s">
        <v>12</v>
      </c>
      <c r="E70" s="327" t="s">
        <v>345</v>
      </c>
      <c r="F70" s="170">
        <v>-1000</v>
      </c>
      <c r="G70" s="341">
        <v>2589</v>
      </c>
      <c r="H70" s="342">
        <v>1878</v>
      </c>
      <c r="I70" s="277">
        <f>G70-H70</f>
        <v>711</v>
      </c>
      <c r="J70" s="277">
        <f>$F70*I70</f>
        <v>-711000</v>
      </c>
      <c r="K70" s="277">
        <f>J70/1000000</f>
        <v>-0.711</v>
      </c>
      <c r="L70" s="341">
        <v>172</v>
      </c>
      <c r="M70" s="342">
        <v>172</v>
      </c>
      <c r="N70" s="277">
        <f>L70-M70</f>
        <v>0</v>
      </c>
      <c r="O70" s="277">
        <f>$F70*N70</f>
        <v>0</v>
      </c>
      <c r="P70" s="277">
        <f>O70/1000000</f>
        <v>0</v>
      </c>
      <c r="Q70" s="481"/>
      <c r="R70" s="92"/>
      <c r="S70" s="92"/>
      <c r="T70" s="92"/>
    </row>
    <row r="71" spans="1:20" ht="15.75" customHeight="1">
      <c r="A71" s="559"/>
      <c r="B71" s="316" t="s">
        <v>362</v>
      </c>
      <c r="C71" s="335"/>
      <c r="D71" s="348"/>
      <c r="E71" s="327"/>
      <c r="F71" s="170"/>
      <c r="G71" s="167"/>
      <c r="H71" s="167"/>
      <c r="I71" s="167"/>
      <c r="J71" s="167"/>
      <c r="K71" s="167"/>
      <c r="L71" s="559"/>
      <c r="M71" s="167"/>
      <c r="N71" s="167"/>
      <c r="O71" s="167"/>
      <c r="P71" s="167"/>
      <c r="Q71" s="481"/>
      <c r="R71" s="92"/>
      <c r="S71" s="92"/>
      <c r="T71" s="92"/>
    </row>
    <row r="72" spans="1:20" ht="15.75" customHeight="1">
      <c r="A72" s="163">
        <v>3</v>
      </c>
      <c r="B72" s="164" t="s">
        <v>363</v>
      </c>
      <c r="C72" s="165">
        <v>4902555</v>
      </c>
      <c r="D72" s="348" t="s">
        <v>12</v>
      </c>
      <c r="E72" s="327" t="s">
        <v>345</v>
      </c>
      <c r="F72" s="170">
        <v>-75</v>
      </c>
      <c r="G72" s="341">
        <v>7371</v>
      </c>
      <c r="H72" s="342">
        <v>7004</v>
      </c>
      <c r="I72" s="277">
        <f>G72-H72</f>
        <v>367</v>
      </c>
      <c r="J72" s="277">
        <f>$F72*I72</f>
        <v>-27525</v>
      </c>
      <c r="K72" s="277">
        <f>J72/1000000</f>
        <v>-0.027525</v>
      </c>
      <c r="L72" s="341">
        <v>12801</v>
      </c>
      <c r="M72" s="342">
        <v>12645</v>
      </c>
      <c r="N72" s="277">
        <f>L72-M72</f>
        <v>156</v>
      </c>
      <c r="O72" s="277">
        <f>$F72*N72</f>
        <v>-11700</v>
      </c>
      <c r="P72" s="277">
        <f>O72/1000000</f>
        <v>-0.0117</v>
      </c>
      <c r="Q72" s="481"/>
      <c r="R72" s="92"/>
      <c r="S72" s="92"/>
      <c r="T72" s="92"/>
    </row>
    <row r="73" spans="1:20" s="525" customFormat="1" ht="15.75" customHeight="1" thickBot="1">
      <c r="A73" s="174">
        <v>4</v>
      </c>
      <c r="B73" s="460" t="s">
        <v>364</v>
      </c>
      <c r="C73" s="176">
        <v>4902581</v>
      </c>
      <c r="D73" s="177" t="s">
        <v>12</v>
      </c>
      <c r="E73" s="178" t="s">
        <v>345</v>
      </c>
      <c r="F73" s="183">
        <v>-100</v>
      </c>
      <c r="G73" s="560">
        <v>2490</v>
      </c>
      <c r="H73" s="183">
        <v>2283</v>
      </c>
      <c r="I73" s="183">
        <f>G73-H73</f>
        <v>207</v>
      </c>
      <c r="J73" s="183">
        <f>$F73*I73</f>
        <v>-20700</v>
      </c>
      <c r="K73" s="183">
        <f>J73/1000000</f>
        <v>-0.0207</v>
      </c>
      <c r="L73" s="174">
        <v>4617</v>
      </c>
      <c r="M73" s="183">
        <v>4528</v>
      </c>
      <c r="N73" s="183">
        <f>L73-M73</f>
        <v>89</v>
      </c>
      <c r="O73" s="183">
        <f>$F73*N73</f>
        <v>-8900</v>
      </c>
      <c r="P73" s="183">
        <f>O73/1000000</f>
        <v>-0.0089</v>
      </c>
      <c r="Q73" s="549"/>
      <c r="R73" s="261"/>
      <c r="S73" s="261"/>
      <c r="T73" s="261"/>
    </row>
    <row r="74" spans="1:20" ht="15.75" customHeight="1" thickTop="1">
      <c r="A74" s="550"/>
      <c r="B74" s="550"/>
      <c r="C74" s="550"/>
      <c r="D74" s="550"/>
      <c r="E74" s="550"/>
      <c r="F74" s="550"/>
      <c r="G74" s="550"/>
      <c r="H74" s="550"/>
      <c r="I74" s="550"/>
      <c r="J74" s="550"/>
      <c r="K74" s="550"/>
      <c r="L74" s="550"/>
      <c r="M74" s="550"/>
      <c r="N74" s="550"/>
      <c r="O74" s="550"/>
      <c r="P74" s="550"/>
      <c r="Q74" s="92"/>
      <c r="R74" s="92"/>
      <c r="S74" s="92"/>
      <c r="T74" s="92"/>
    </row>
    <row r="75" spans="1:20" ht="15.75" customHeight="1">
      <c r="A75" s="550"/>
      <c r="B75" s="550"/>
      <c r="C75" s="550"/>
      <c r="D75" s="550"/>
      <c r="E75" s="550"/>
      <c r="F75" s="550"/>
      <c r="G75" s="550"/>
      <c r="H75" s="550"/>
      <c r="I75" s="550"/>
      <c r="J75" s="550"/>
      <c r="K75" s="550"/>
      <c r="L75" s="550"/>
      <c r="M75" s="550"/>
      <c r="N75" s="550"/>
      <c r="O75" s="550"/>
      <c r="P75" s="550"/>
      <c r="Q75" s="92"/>
      <c r="R75" s="92"/>
      <c r="S75" s="92"/>
      <c r="T75" s="92"/>
    </row>
    <row r="76" spans="1:16" ht="25.5" customHeight="1">
      <c r="A76" s="181" t="s">
        <v>337</v>
      </c>
      <c r="B76" s="531"/>
      <c r="C76" s="78"/>
      <c r="D76" s="531"/>
      <c r="E76" s="531"/>
      <c r="F76" s="531"/>
      <c r="G76" s="531"/>
      <c r="H76" s="531"/>
      <c r="I76" s="531"/>
      <c r="J76" s="531"/>
      <c r="K76" s="666">
        <f>SUM(K9:K64)+SUM(K72:K73)-K33</f>
        <v>7.724635</v>
      </c>
      <c r="L76" s="667"/>
      <c r="M76" s="667"/>
      <c r="N76" s="667"/>
      <c r="O76" s="667"/>
      <c r="P76" s="666">
        <f>SUM(P9:P64)+SUM(P72:P73)-P33</f>
        <v>1.64552</v>
      </c>
    </row>
    <row r="77" spans="1:16" ht="12.75">
      <c r="A77" s="531"/>
      <c r="B77" s="531"/>
      <c r="C77" s="531"/>
      <c r="D77" s="531"/>
      <c r="E77" s="531"/>
      <c r="F77" s="531"/>
      <c r="G77" s="531"/>
      <c r="H77" s="531"/>
      <c r="I77" s="531"/>
      <c r="J77" s="531"/>
      <c r="K77" s="531"/>
      <c r="L77" s="531"/>
      <c r="M77" s="531"/>
      <c r="N77" s="531"/>
      <c r="O77" s="531"/>
      <c r="P77" s="531"/>
    </row>
    <row r="78" spans="1:16" ht="9.75" customHeight="1">
      <c r="A78" s="531"/>
      <c r="B78" s="531"/>
      <c r="C78" s="531"/>
      <c r="D78" s="531"/>
      <c r="E78" s="531"/>
      <c r="F78" s="531"/>
      <c r="G78" s="531"/>
      <c r="H78" s="531"/>
      <c r="I78" s="531"/>
      <c r="J78" s="531"/>
      <c r="K78" s="531"/>
      <c r="L78" s="531"/>
      <c r="M78" s="531"/>
      <c r="N78" s="531"/>
      <c r="O78" s="531"/>
      <c r="P78" s="531"/>
    </row>
    <row r="79" spans="1:16" ht="12.75" hidden="1">
      <c r="A79" s="531"/>
      <c r="B79" s="531"/>
      <c r="C79" s="531"/>
      <c r="D79" s="531"/>
      <c r="E79" s="531"/>
      <c r="F79" s="531"/>
      <c r="G79" s="531"/>
      <c r="H79" s="531"/>
      <c r="I79" s="531"/>
      <c r="J79" s="531"/>
      <c r="K79" s="531"/>
      <c r="L79" s="531"/>
      <c r="M79" s="531"/>
      <c r="N79" s="531"/>
      <c r="O79" s="531"/>
      <c r="P79" s="531"/>
    </row>
    <row r="80" spans="1:16" ht="23.25" customHeight="1" thickBot="1">
      <c r="A80" s="531"/>
      <c r="B80" s="531"/>
      <c r="C80" s="668"/>
      <c r="D80" s="531"/>
      <c r="E80" s="531"/>
      <c r="F80" s="531"/>
      <c r="G80" s="531"/>
      <c r="H80" s="531"/>
      <c r="I80" s="531"/>
      <c r="J80" s="669"/>
      <c r="K80" s="611" t="s">
        <v>338</v>
      </c>
      <c r="L80" s="531"/>
      <c r="M80" s="531"/>
      <c r="N80" s="531"/>
      <c r="O80" s="531"/>
      <c r="P80" s="611" t="s">
        <v>339</v>
      </c>
    </row>
    <row r="81" spans="1:17" ht="20.25">
      <c r="A81" s="670"/>
      <c r="B81" s="671"/>
      <c r="C81" s="181"/>
      <c r="D81" s="599"/>
      <c r="E81" s="599"/>
      <c r="F81" s="599"/>
      <c r="G81" s="599"/>
      <c r="H81" s="599"/>
      <c r="I81" s="599"/>
      <c r="J81" s="672"/>
      <c r="K81" s="671"/>
      <c r="L81" s="671"/>
      <c r="M81" s="671"/>
      <c r="N81" s="671"/>
      <c r="O81" s="671"/>
      <c r="P81" s="671"/>
      <c r="Q81" s="600"/>
    </row>
    <row r="82" spans="1:17" ht="20.25">
      <c r="A82" s="247"/>
      <c r="B82" s="181" t="s">
        <v>335</v>
      </c>
      <c r="C82" s="181"/>
      <c r="D82" s="673"/>
      <c r="E82" s="673"/>
      <c r="F82" s="673"/>
      <c r="G82" s="673"/>
      <c r="H82" s="673"/>
      <c r="I82" s="673"/>
      <c r="J82" s="673"/>
      <c r="K82" s="674">
        <f>K76</f>
        <v>7.724635</v>
      </c>
      <c r="L82" s="675"/>
      <c r="M82" s="675"/>
      <c r="N82" s="675"/>
      <c r="O82" s="675"/>
      <c r="P82" s="674">
        <f>P76</f>
        <v>1.64552</v>
      </c>
      <c r="Q82" s="601"/>
    </row>
    <row r="83" spans="1:17" ht="20.25">
      <c r="A83" s="247"/>
      <c r="B83" s="181"/>
      <c r="C83" s="181"/>
      <c r="D83" s="673"/>
      <c r="E83" s="673"/>
      <c r="F83" s="673"/>
      <c r="G83" s="673"/>
      <c r="H83" s="673"/>
      <c r="I83" s="676"/>
      <c r="J83" s="59"/>
      <c r="K83" s="661"/>
      <c r="L83" s="661"/>
      <c r="M83" s="661"/>
      <c r="N83" s="661"/>
      <c r="O83" s="661"/>
      <c r="P83" s="661"/>
      <c r="Q83" s="601"/>
    </row>
    <row r="84" spans="1:17" ht="20.25">
      <c r="A84" s="247"/>
      <c r="B84" s="181" t="s">
        <v>328</v>
      </c>
      <c r="C84" s="181"/>
      <c r="D84" s="673"/>
      <c r="E84" s="673"/>
      <c r="F84" s="673"/>
      <c r="G84" s="673"/>
      <c r="H84" s="673"/>
      <c r="I84" s="673"/>
      <c r="J84" s="673"/>
      <c r="K84" s="674">
        <f>'STEPPED UP GENCO'!K41</f>
        <v>0.08797855495000002</v>
      </c>
      <c r="L84" s="674"/>
      <c r="M84" s="674"/>
      <c r="N84" s="674"/>
      <c r="O84" s="674"/>
      <c r="P84" s="674">
        <f>'STEPPED UP GENCO'!P41</f>
        <v>-0.15311966670000002</v>
      </c>
      <c r="Q84" s="601"/>
    </row>
    <row r="85" spans="1:17" ht="20.25">
      <c r="A85" s="247"/>
      <c r="B85" s="181"/>
      <c r="C85" s="181"/>
      <c r="D85" s="677"/>
      <c r="E85" s="677"/>
      <c r="F85" s="677"/>
      <c r="G85" s="677"/>
      <c r="H85" s="677"/>
      <c r="I85" s="678"/>
      <c r="J85" s="679"/>
      <c r="K85" s="522"/>
      <c r="L85" s="522"/>
      <c r="M85" s="522"/>
      <c r="N85" s="522"/>
      <c r="O85" s="522"/>
      <c r="P85" s="522"/>
      <c r="Q85" s="601"/>
    </row>
    <row r="86" spans="1:17" ht="20.25">
      <c r="A86" s="247"/>
      <c r="B86" s="181" t="s">
        <v>336</v>
      </c>
      <c r="C86" s="181"/>
      <c r="D86" s="522"/>
      <c r="E86" s="522"/>
      <c r="F86" s="522"/>
      <c r="G86" s="522"/>
      <c r="H86" s="522"/>
      <c r="I86" s="522"/>
      <c r="J86" s="522"/>
      <c r="K86" s="290">
        <f>SUM(K82:K85)</f>
        <v>7.81261355495</v>
      </c>
      <c r="L86" s="522"/>
      <c r="M86" s="522"/>
      <c r="N86" s="522"/>
      <c r="O86" s="522"/>
      <c r="P86" s="680">
        <f>SUM(P82:P85)</f>
        <v>1.4924003333</v>
      </c>
      <c r="Q86" s="601"/>
    </row>
    <row r="87" spans="1:17" ht="20.25">
      <c r="A87" s="625"/>
      <c r="B87" s="522"/>
      <c r="C87" s="181"/>
      <c r="D87" s="522"/>
      <c r="E87" s="522"/>
      <c r="F87" s="522"/>
      <c r="G87" s="522"/>
      <c r="H87" s="522"/>
      <c r="I87" s="522"/>
      <c r="J87" s="522"/>
      <c r="K87" s="522"/>
      <c r="L87" s="522"/>
      <c r="M87" s="522"/>
      <c r="N87" s="522"/>
      <c r="O87" s="522"/>
      <c r="P87" s="522"/>
      <c r="Q87" s="601"/>
    </row>
    <row r="88" spans="1:17" ht="13.5" thickBot="1">
      <c r="A88" s="626"/>
      <c r="B88" s="602"/>
      <c r="C88" s="602"/>
      <c r="D88" s="602"/>
      <c r="E88" s="602"/>
      <c r="F88" s="602"/>
      <c r="G88" s="602"/>
      <c r="H88" s="602"/>
      <c r="I88" s="602"/>
      <c r="J88" s="602"/>
      <c r="K88" s="602"/>
      <c r="L88" s="602"/>
      <c r="M88" s="602"/>
      <c r="N88" s="602"/>
      <c r="O88" s="602"/>
      <c r="P88" s="602"/>
      <c r="Q88" s="603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70" zoomScaleNormal="70" zoomScaleSheetLayoutView="70" zoomScalePageLayoutView="0" workbookViewId="0" topLeftCell="F31">
      <selection activeCell="B18" sqref="A18:IV18"/>
    </sheetView>
  </sheetViews>
  <sheetFormatPr defaultColWidth="9.140625" defaultRowHeight="12.75"/>
  <cols>
    <col min="1" max="1" width="4.7109375" style="465" customWidth="1"/>
    <col min="2" max="2" width="26.7109375" style="465" customWidth="1"/>
    <col min="3" max="3" width="18.57421875" style="465" customWidth="1"/>
    <col min="4" max="4" width="12.8515625" style="465" customWidth="1"/>
    <col min="5" max="5" width="22.140625" style="465" customWidth="1"/>
    <col min="6" max="6" width="14.421875" style="465" customWidth="1"/>
    <col min="7" max="7" width="15.57421875" style="465" customWidth="1"/>
    <col min="8" max="8" width="15.28125" style="465" customWidth="1"/>
    <col min="9" max="9" width="15.00390625" style="465" customWidth="1"/>
    <col min="10" max="10" width="16.7109375" style="465" customWidth="1"/>
    <col min="11" max="11" width="16.57421875" style="465" customWidth="1"/>
    <col min="12" max="12" width="17.140625" style="465" customWidth="1"/>
    <col min="13" max="13" width="14.7109375" style="465" customWidth="1"/>
    <col min="14" max="14" width="15.7109375" style="465" customWidth="1"/>
    <col min="15" max="15" width="18.28125" style="465" customWidth="1"/>
    <col min="16" max="16" width="17.140625" style="465" customWidth="1"/>
    <col min="17" max="17" width="22.00390625" style="465" customWidth="1"/>
    <col min="18" max="16384" width="9.140625" style="465" customWidth="1"/>
  </cols>
  <sheetData>
    <row r="1" ht="26.25" customHeight="1">
      <c r="A1" s="1" t="s">
        <v>236</v>
      </c>
    </row>
    <row r="2" spans="1:17" ht="23.25" customHeight="1">
      <c r="A2" s="2" t="s">
        <v>237</v>
      </c>
      <c r="P2" s="681" t="str">
        <f>NDPL!Q1</f>
        <v>APRIL-2017</v>
      </c>
      <c r="Q2" s="681"/>
    </row>
    <row r="3" ht="23.25">
      <c r="A3" s="187" t="s">
        <v>213</v>
      </c>
    </row>
    <row r="4" spans="1:16" ht="24" thickBot="1">
      <c r="A4" s="3"/>
      <c r="G4" s="522"/>
      <c r="H4" s="522"/>
      <c r="I4" s="48" t="s">
        <v>396</v>
      </c>
      <c r="J4" s="522"/>
      <c r="K4" s="522"/>
      <c r="L4" s="522"/>
      <c r="M4" s="522"/>
      <c r="N4" s="48" t="s">
        <v>397</v>
      </c>
      <c r="O4" s="522"/>
      <c r="P4" s="522"/>
    </row>
    <row r="5" spans="1:17" ht="51.75" customHeight="1" thickBot="1" thickTop="1">
      <c r="A5" s="551" t="s">
        <v>8</v>
      </c>
      <c r="B5" s="552" t="s">
        <v>9</v>
      </c>
      <c r="C5" s="553" t="s">
        <v>1</v>
      </c>
      <c r="D5" s="553" t="s">
        <v>2</v>
      </c>
      <c r="E5" s="553" t="s">
        <v>3</v>
      </c>
      <c r="F5" s="553" t="s">
        <v>10</v>
      </c>
      <c r="G5" s="551" t="str">
        <f>NDPL!G5</f>
        <v>FINAL READING 01/05/2017</v>
      </c>
      <c r="H5" s="553" t="str">
        <f>NDPL!H5</f>
        <v>INTIAL READING 01/04/2017</v>
      </c>
      <c r="I5" s="553" t="s">
        <v>4</v>
      </c>
      <c r="J5" s="553" t="s">
        <v>5</v>
      </c>
      <c r="K5" s="553" t="s">
        <v>6</v>
      </c>
      <c r="L5" s="551" t="str">
        <f>NDPL!G5</f>
        <v>FINAL READING 01/05/2017</v>
      </c>
      <c r="M5" s="553" t="str">
        <f>NDPL!H5</f>
        <v>INTIAL READING 01/04/2017</v>
      </c>
      <c r="N5" s="553" t="s">
        <v>4</v>
      </c>
      <c r="O5" s="553" t="s">
        <v>5</v>
      </c>
      <c r="P5" s="553" t="s">
        <v>6</v>
      </c>
      <c r="Q5" s="554" t="s">
        <v>308</v>
      </c>
    </row>
    <row r="6" ht="14.25" thickBot="1" thickTop="1"/>
    <row r="7" spans="1:17" ht="24" customHeight="1" thickTop="1">
      <c r="A7" s="419" t="s">
        <v>230</v>
      </c>
      <c r="B7" s="60"/>
      <c r="C7" s="61"/>
      <c r="D7" s="61"/>
      <c r="E7" s="61"/>
      <c r="F7" s="61"/>
      <c r="G7" s="660"/>
      <c r="H7" s="658"/>
      <c r="I7" s="658"/>
      <c r="J7" s="658"/>
      <c r="K7" s="682"/>
      <c r="L7" s="683"/>
      <c r="M7" s="541"/>
      <c r="N7" s="658"/>
      <c r="O7" s="658"/>
      <c r="P7" s="684"/>
      <c r="Q7" s="586"/>
    </row>
    <row r="8" spans="1:17" ht="24" customHeight="1">
      <c r="A8" s="685" t="s">
        <v>214</v>
      </c>
      <c r="B8" s="88"/>
      <c r="C8" s="88"/>
      <c r="D8" s="88"/>
      <c r="E8" s="88"/>
      <c r="F8" s="88"/>
      <c r="G8" s="106"/>
      <c r="H8" s="661"/>
      <c r="I8" s="401"/>
      <c r="J8" s="401"/>
      <c r="K8" s="686"/>
      <c r="L8" s="402"/>
      <c r="M8" s="401"/>
      <c r="N8" s="401"/>
      <c r="O8" s="401"/>
      <c r="P8" s="687"/>
      <c r="Q8" s="469"/>
    </row>
    <row r="9" spans="1:17" ht="24" customHeight="1">
      <c r="A9" s="688" t="s">
        <v>215</v>
      </c>
      <c r="B9" s="88"/>
      <c r="C9" s="88"/>
      <c r="D9" s="88"/>
      <c r="E9" s="88"/>
      <c r="F9" s="88"/>
      <c r="G9" s="106"/>
      <c r="H9" s="661"/>
      <c r="I9" s="401"/>
      <c r="J9" s="401"/>
      <c r="K9" s="686"/>
      <c r="L9" s="402"/>
      <c r="M9" s="401"/>
      <c r="N9" s="401"/>
      <c r="O9" s="401"/>
      <c r="P9" s="687"/>
      <c r="Q9" s="469"/>
    </row>
    <row r="10" spans="1:17" ht="24" customHeight="1">
      <c r="A10" s="267">
        <v>1</v>
      </c>
      <c r="B10" s="269" t="s">
        <v>233</v>
      </c>
      <c r="C10" s="418">
        <v>5128430</v>
      </c>
      <c r="D10" s="271" t="s">
        <v>12</v>
      </c>
      <c r="E10" s="270" t="s">
        <v>345</v>
      </c>
      <c r="F10" s="271">
        <v>200</v>
      </c>
      <c r="G10" s="461">
        <v>832</v>
      </c>
      <c r="H10" s="462">
        <v>832</v>
      </c>
      <c r="I10" s="463">
        <f aca="true" t="shared" si="0" ref="I10:I15">G10-H10</f>
        <v>0</v>
      </c>
      <c r="J10" s="463">
        <f>$F10*I10</f>
        <v>0</v>
      </c>
      <c r="K10" s="484">
        <f>J10/1000000</f>
        <v>0</v>
      </c>
      <c r="L10" s="461">
        <v>8576</v>
      </c>
      <c r="M10" s="462">
        <v>6834</v>
      </c>
      <c r="N10" s="463">
        <f aca="true" t="shared" si="1" ref="N10:N15">L10-M10</f>
        <v>1742</v>
      </c>
      <c r="O10" s="463">
        <f>$F10*N10</f>
        <v>348400</v>
      </c>
      <c r="P10" s="485">
        <f>O10/1000000</f>
        <v>0.3484</v>
      </c>
      <c r="Q10" s="469"/>
    </row>
    <row r="11" spans="1:17" ht="24" customHeight="1">
      <c r="A11" s="267">
        <v>2</v>
      </c>
      <c r="B11" s="269" t="s">
        <v>234</v>
      </c>
      <c r="C11" s="418">
        <v>4864849</v>
      </c>
      <c r="D11" s="271" t="s">
        <v>12</v>
      </c>
      <c r="E11" s="270" t="s">
        <v>345</v>
      </c>
      <c r="F11" s="271">
        <v>1000</v>
      </c>
      <c r="G11" s="461">
        <v>1509</v>
      </c>
      <c r="H11" s="462">
        <v>1509</v>
      </c>
      <c r="I11" s="463">
        <f t="shared" si="0"/>
        <v>0</v>
      </c>
      <c r="J11" s="463">
        <f aca="true" t="shared" si="2" ref="J11:J34">$F11*I11</f>
        <v>0</v>
      </c>
      <c r="K11" s="484">
        <f aca="true" t="shared" si="3" ref="K11:K34">J11/1000000</f>
        <v>0</v>
      </c>
      <c r="L11" s="461">
        <v>39717</v>
      </c>
      <c r="M11" s="462">
        <v>39027</v>
      </c>
      <c r="N11" s="463">
        <f t="shared" si="1"/>
        <v>690</v>
      </c>
      <c r="O11" s="463">
        <f aca="true" t="shared" si="4" ref="O11:O34">$F11*N11</f>
        <v>690000</v>
      </c>
      <c r="P11" s="485">
        <f aca="true" t="shared" si="5" ref="P11:P34">O11/1000000</f>
        <v>0.69</v>
      </c>
      <c r="Q11" s="469"/>
    </row>
    <row r="12" spans="1:17" ht="24" customHeight="1">
      <c r="A12" s="267">
        <v>3</v>
      </c>
      <c r="B12" s="269" t="s">
        <v>216</v>
      </c>
      <c r="C12" s="418">
        <v>4864846</v>
      </c>
      <c r="D12" s="271" t="s">
        <v>12</v>
      </c>
      <c r="E12" s="270" t="s">
        <v>345</v>
      </c>
      <c r="F12" s="271">
        <v>1000</v>
      </c>
      <c r="G12" s="461">
        <v>4100</v>
      </c>
      <c r="H12" s="462">
        <v>4094</v>
      </c>
      <c r="I12" s="463">
        <f t="shared" si="0"/>
        <v>6</v>
      </c>
      <c r="J12" s="463">
        <f t="shared" si="2"/>
        <v>6000</v>
      </c>
      <c r="K12" s="484">
        <f t="shared" si="3"/>
        <v>0.006</v>
      </c>
      <c r="L12" s="461">
        <v>49171</v>
      </c>
      <c r="M12" s="462">
        <v>48733</v>
      </c>
      <c r="N12" s="463">
        <f t="shared" si="1"/>
        <v>438</v>
      </c>
      <c r="O12" s="463">
        <f t="shared" si="4"/>
        <v>438000</v>
      </c>
      <c r="P12" s="485">
        <f t="shared" si="5"/>
        <v>0.438</v>
      </c>
      <c r="Q12" s="469"/>
    </row>
    <row r="13" spans="1:17" ht="24" customHeight="1">
      <c r="A13" s="267">
        <v>4</v>
      </c>
      <c r="B13" s="269" t="s">
        <v>217</v>
      </c>
      <c r="C13" s="418">
        <v>4864828</v>
      </c>
      <c r="D13" s="271" t="s">
        <v>12</v>
      </c>
      <c r="E13" s="270" t="s">
        <v>345</v>
      </c>
      <c r="F13" s="271">
        <v>133.333</v>
      </c>
      <c r="G13" s="461">
        <v>999960</v>
      </c>
      <c r="H13" s="462">
        <v>999960</v>
      </c>
      <c r="I13" s="463">
        <f t="shared" si="0"/>
        <v>0</v>
      </c>
      <c r="J13" s="463">
        <f>$F13*I13</f>
        <v>0</v>
      </c>
      <c r="K13" s="484">
        <f>J13/1000000</f>
        <v>0</v>
      </c>
      <c r="L13" s="461">
        <v>41614</v>
      </c>
      <c r="M13" s="462">
        <v>38884</v>
      </c>
      <c r="N13" s="463">
        <f t="shared" si="1"/>
        <v>2730</v>
      </c>
      <c r="O13" s="463">
        <f>$F13*N13</f>
        <v>363999.08999999997</v>
      </c>
      <c r="P13" s="485">
        <f>O13/1000000</f>
        <v>0.36399908999999997</v>
      </c>
      <c r="Q13" s="469"/>
    </row>
    <row r="14" spans="1:17" ht="24" customHeight="1">
      <c r="A14" s="267">
        <v>5</v>
      </c>
      <c r="B14" s="269" t="s">
        <v>405</v>
      </c>
      <c r="C14" s="418">
        <v>4864850</v>
      </c>
      <c r="D14" s="271" t="s">
        <v>12</v>
      </c>
      <c r="E14" s="270" t="s">
        <v>345</v>
      </c>
      <c r="F14" s="271">
        <v>1000</v>
      </c>
      <c r="G14" s="461">
        <v>6493</v>
      </c>
      <c r="H14" s="462">
        <v>6497</v>
      </c>
      <c r="I14" s="463">
        <f t="shared" si="0"/>
        <v>-4</v>
      </c>
      <c r="J14" s="463">
        <f t="shared" si="2"/>
        <v>-4000</v>
      </c>
      <c r="K14" s="484">
        <f t="shared" si="3"/>
        <v>-0.004</v>
      </c>
      <c r="L14" s="461">
        <v>11348</v>
      </c>
      <c r="M14" s="462">
        <v>11448</v>
      </c>
      <c r="N14" s="463">
        <f t="shared" si="1"/>
        <v>-100</v>
      </c>
      <c r="O14" s="463">
        <f t="shared" si="4"/>
        <v>-100000</v>
      </c>
      <c r="P14" s="485">
        <f t="shared" si="5"/>
        <v>-0.1</v>
      </c>
      <c r="Q14" s="469"/>
    </row>
    <row r="15" spans="1:17" ht="24" customHeight="1">
      <c r="A15" s="267">
        <v>6</v>
      </c>
      <c r="B15" s="269" t="s">
        <v>404</v>
      </c>
      <c r="C15" s="418">
        <v>4864900</v>
      </c>
      <c r="D15" s="271" t="s">
        <v>12</v>
      </c>
      <c r="E15" s="270" t="s">
        <v>345</v>
      </c>
      <c r="F15" s="271">
        <v>500</v>
      </c>
      <c r="G15" s="461">
        <v>12327</v>
      </c>
      <c r="H15" s="462">
        <v>12243</v>
      </c>
      <c r="I15" s="463">
        <f t="shared" si="0"/>
        <v>84</v>
      </c>
      <c r="J15" s="463">
        <f>$F15*I15</f>
        <v>42000</v>
      </c>
      <c r="K15" s="484">
        <f>J15/1000000</f>
        <v>0.042</v>
      </c>
      <c r="L15" s="461">
        <v>61700</v>
      </c>
      <c r="M15" s="462">
        <v>61308</v>
      </c>
      <c r="N15" s="463">
        <f t="shared" si="1"/>
        <v>392</v>
      </c>
      <c r="O15" s="463">
        <f>$F15*N15</f>
        <v>196000</v>
      </c>
      <c r="P15" s="485">
        <f>O15/1000000</f>
        <v>0.196</v>
      </c>
      <c r="Q15" s="469"/>
    </row>
    <row r="16" spans="1:17" ht="24" customHeight="1">
      <c r="A16" s="689" t="s">
        <v>218</v>
      </c>
      <c r="B16" s="269"/>
      <c r="C16" s="418"/>
      <c r="D16" s="271"/>
      <c r="E16" s="269"/>
      <c r="F16" s="271"/>
      <c r="G16" s="690"/>
      <c r="H16" s="463"/>
      <c r="I16" s="463"/>
      <c r="J16" s="463"/>
      <c r="K16" s="484"/>
      <c r="L16" s="690"/>
      <c r="M16" s="463"/>
      <c r="N16" s="463"/>
      <c r="O16" s="463"/>
      <c r="P16" s="485"/>
      <c r="Q16" s="469"/>
    </row>
    <row r="17" spans="1:17" ht="24" customHeight="1">
      <c r="A17" s="267">
        <v>7</v>
      </c>
      <c r="B17" s="269" t="s">
        <v>235</v>
      </c>
      <c r="C17" s="418">
        <v>4864804</v>
      </c>
      <c r="D17" s="271" t="s">
        <v>12</v>
      </c>
      <c r="E17" s="270" t="s">
        <v>345</v>
      </c>
      <c r="F17" s="271">
        <v>100</v>
      </c>
      <c r="G17" s="461">
        <v>995210</v>
      </c>
      <c r="H17" s="462">
        <v>995207</v>
      </c>
      <c r="I17" s="463">
        <f>G17-H17</f>
        <v>3</v>
      </c>
      <c r="J17" s="463">
        <f t="shared" si="2"/>
        <v>300</v>
      </c>
      <c r="K17" s="484">
        <f t="shared" si="3"/>
        <v>0.0003</v>
      </c>
      <c r="L17" s="461">
        <v>999952</v>
      </c>
      <c r="M17" s="462">
        <v>999946</v>
      </c>
      <c r="N17" s="463">
        <f>L17-M17</f>
        <v>6</v>
      </c>
      <c r="O17" s="463">
        <f t="shared" si="4"/>
        <v>600</v>
      </c>
      <c r="P17" s="485">
        <f t="shared" si="5"/>
        <v>0.0006</v>
      </c>
      <c r="Q17" s="469"/>
    </row>
    <row r="18" spans="1:17" ht="24" customHeight="1">
      <c r="A18" s="267">
        <v>8</v>
      </c>
      <c r="B18" s="269" t="s">
        <v>234</v>
      </c>
      <c r="C18" s="418">
        <v>4902553</v>
      </c>
      <c r="D18" s="271" t="s">
        <v>12</v>
      </c>
      <c r="E18" s="270" t="s">
        <v>345</v>
      </c>
      <c r="F18" s="271">
        <v>3000</v>
      </c>
      <c r="G18" s="461">
        <v>52</v>
      </c>
      <c r="H18" s="462">
        <v>52</v>
      </c>
      <c r="I18" s="463">
        <f>G18-H18</f>
        <v>0</v>
      </c>
      <c r="J18" s="463">
        <f t="shared" si="2"/>
        <v>0</v>
      </c>
      <c r="K18" s="484">
        <f t="shared" si="3"/>
        <v>0</v>
      </c>
      <c r="L18" s="461">
        <v>230</v>
      </c>
      <c r="M18" s="462">
        <v>230</v>
      </c>
      <c r="N18" s="463">
        <f>L18-M18</f>
        <v>0</v>
      </c>
      <c r="O18" s="463">
        <f t="shared" si="4"/>
        <v>0</v>
      </c>
      <c r="P18" s="485">
        <f t="shared" si="5"/>
        <v>0</v>
      </c>
      <c r="Q18" s="469" t="s">
        <v>476</v>
      </c>
    </row>
    <row r="19" spans="1:17" ht="24" customHeight="1">
      <c r="A19" s="268"/>
      <c r="B19" s="269"/>
      <c r="C19" s="418">
        <v>4864845</v>
      </c>
      <c r="D19" s="271" t="s">
        <v>12</v>
      </c>
      <c r="E19" s="270" t="s">
        <v>345</v>
      </c>
      <c r="F19" s="271">
        <v>1000</v>
      </c>
      <c r="G19" s="461">
        <v>999998</v>
      </c>
      <c r="H19" s="462">
        <v>1000000</v>
      </c>
      <c r="I19" s="463">
        <f>G19-H19</f>
        <v>-2</v>
      </c>
      <c r="J19" s="463">
        <f>$F19*I19</f>
        <v>-2000</v>
      </c>
      <c r="K19" s="484">
        <f>J19/1000000</f>
        <v>-0.002</v>
      </c>
      <c r="L19" s="461">
        <v>999999</v>
      </c>
      <c r="M19" s="462">
        <v>1000000</v>
      </c>
      <c r="N19" s="463">
        <f>L19-M19</f>
        <v>-1</v>
      </c>
      <c r="O19" s="463">
        <f>$F19*N19</f>
        <v>-1000</v>
      </c>
      <c r="P19" s="485">
        <f>O19/1000000</f>
        <v>-0.001</v>
      </c>
      <c r="Q19" s="469" t="s">
        <v>469</v>
      </c>
    </row>
    <row r="20" spans="1:17" ht="24" customHeight="1">
      <c r="A20" s="268"/>
      <c r="B20" s="691" t="s">
        <v>229</v>
      </c>
      <c r="C20" s="692"/>
      <c r="D20" s="271"/>
      <c r="E20" s="269"/>
      <c r="F20" s="285"/>
      <c r="G20" s="402"/>
      <c r="H20" s="401"/>
      <c r="I20" s="401"/>
      <c r="J20" s="401"/>
      <c r="K20" s="693">
        <f>SUM(K10:K18)</f>
        <v>0.044300000000000006</v>
      </c>
      <c r="L20" s="694"/>
      <c r="M20" s="695"/>
      <c r="N20" s="695"/>
      <c r="O20" s="695"/>
      <c r="P20" s="696">
        <f>SUM(P10:P18)</f>
        <v>1.9369990899999998</v>
      </c>
      <c r="Q20" s="469"/>
    </row>
    <row r="21" spans="1:17" ht="24" customHeight="1">
      <c r="A21" s="268"/>
      <c r="B21" s="156"/>
      <c r="C21" s="692"/>
      <c r="D21" s="271"/>
      <c r="E21" s="269"/>
      <c r="F21" s="285"/>
      <c r="G21" s="402"/>
      <c r="H21" s="401"/>
      <c r="I21" s="401"/>
      <c r="J21" s="401"/>
      <c r="K21" s="697"/>
      <c r="L21" s="402"/>
      <c r="M21" s="401"/>
      <c r="N21" s="401"/>
      <c r="O21" s="401"/>
      <c r="P21" s="698"/>
      <c r="Q21" s="469"/>
    </row>
    <row r="22" spans="1:17" ht="24" customHeight="1">
      <c r="A22" s="689" t="s">
        <v>219</v>
      </c>
      <c r="B22" s="88"/>
      <c r="C22" s="699"/>
      <c r="D22" s="285"/>
      <c r="E22" s="88"/>
      <c r="F22" s="285"/>
      <c r="G22" s="402"/>
      <c r="H22" s="401"/>
      <c r="I22" s="401"/>
      <c r="J22" s="401"/>
      <c r="K22" s="686"/>
      <c r="L22" s="402"/>
      <c r="M22" s="401"/>
      <c r="N22" s="401"/>
      <c r="O22" s="401"/>
      <c r="P22" s="687"/>
      <c r="Q22" s="469"/>
    </row>
    <row r="23" spans="1:17" ht="24" customHeight="1">
      <c r="A23" s="268"/>
      <c r="B23" s="88"/>
      <c r="C23" s="699"/>
      <c r="D23" s="285"/>
      <c r="E23" s="88"/>
      <c r="F23" s="285"/>
      <c r="G23" s="402"/>
      <c r="H23" s="401"/>
      <c r="I23" s="401"/>
      <c r="J23" s="401"/>
      <c r="K23" s="686"/>
      <c r="L23" s="402"/>
      <c r="M23" s="401"/>
      <c r="N23" s="401"/>
      <c r="O23" s="401"/>
      <c r="P23" s="687"/>
      <c r="Q23" s="469"/>
    </row>
    <row r="24" spans="1:17" ht="24" customHeight="1">
      <c r="A24" s="267">
        <v>9</v>
      </c>
      <c r="B24" s="88" t="s">
        <v>220</v>
      </c>
      <c r="C24" s="418">
        <v>4865065</v>
      </c>
      <c r="D24" s="285" t="s">
        <v>12</v>
      </c>
      <c r="E24" s="270" t="s">
        <v>345</v>
      </c>
      <c r="F24" s="271">
        <v>100</v>
      </c>
      <c r="G24" s="461">
        <v>3438</v>
      </c>
      <c r="H24" s="462">
        <v>3438</v>
      </c>
      <c r="I24" s="463">
        <f aca="true" t="shared" si="6" ref="I24:I30">G24-H24</f>
        <v>0</v>
      </c>
      <c r="J24" s="463">
        <f t="shared" si="2"/>
        <v>0</v>
      </c>
      <c r="K24" s="484">
        <f t="shared" si="3"/>
        <v>0</v>
      </c>
      <c r="L24" s="461">
        <v>34490</v>
      </c>
      <c r="M24" s="462">
        <v>34490</v>
      </c>
      <c r="N24" s="463">
        <f aca="true" t="shared" si="7" ref="N24:N30">L24-M24</f>
        <v>0</v>
      </c>
      <c r="O24" s="463">
        <f t="shared" si="4"/>
        <v>0</v>
      </c>
      <c r="P24" s="485">
        <f t="shared" si="5"/>
        <v>0</v>
      </c>
      <c r="Q24" s="469"/>
    </row>
    <row r="25" spans="1:17" ht="24" customHeight="1">
      <c r="A25" s="267">
        <v>10</v>
      </c>
      <c r="B25" s="88" t="s">
        <v>221</v>
      </c>
      <c r="C25" s="418">
        <v>4865066</v>
      </c>
      <c r="D25" s="285" t="s">
        <v>12</v>
      </c>
      <c r="E25" s="270" t="s">
        <v>345</v>
      </c>
      <c r="F25" s="271">
        <v>100</v>
      </c>
      <c r="G25" s="461">
        <v>56150</v>
      </c>
      <c r="H25" s="462">
        <v>56143</v>
      </c>
      <c r="I25" s="463">
        <f t="shared" si="6"/>
        <v>7</v>
      </c>
      <c r="J25" s="463">
        <f t="shared" si="2"/>
        <v>700</v>
      </c>
      <c r="K25" s="484">
        <f t="shared" si="3"/>
        <v>0.0007</v>
      </c>
      <c r="L25" s="461">
        <v>88274</v>
      </c>
      <c r="M25" s="462">
        <v>88174</v>
      </c>
      <c r="N25" s="463">
        <f t="shared" si="7"/>
        <v>100</v>
      </c>
      <c r="O25" s="463">
        <f t="shared" si="4"/>
        <v>10000</v>
      </c>
      <c r="P25" s="485">
        <f t="shared" si="5"/>
        <v>0.01</v>
      </c>
      <c r="Q25" s="469"/>
    </row>
    <row r="26" spans="1:17" ht="24" customHeight="1">
      <c r="A26" s="267">
        <v>11</v>
      </c>
      <c r="B26" s="88" t="s">
        <v>222</v>
      </c>
      <c r="C26" s="418">
        <v>4865067</v>
      </c>
      <c r="D26" s="285" t="s">
        <v>12</v>
      </c>
      <c r="E26" s="270" t="s">
        <v>345</v>
      </c>
      <c r="F26" s="271">
        <v>100</v>
      </c>
      <c r="G26" s="461">
        <v>77832</v>
      </c>
      <c r="H26" s="462">
        <v>77824</v>
      </c>
      <c r="I26" s="463">
        <f t="shared" si="6"/>
        <v>8</v>
      </c>
      <c r="J26" s="463">
        <f t="shared" si="2"/>
        <v>800</v>
      </c>
      <c r="K26" s="484">
        <f t="shared" si="3"/>
        <v>0.0008</v>
      </c>
      <c r="L26" s="461">
        <v>15174</v>
      </c>
      <c r="M26" s="462">
        <v>15063</v>
      </c>
      <c r="N26" s="463">
        <f t="shared" si="7"/>
        <v>111</v>
      </c>
      <c r="O26" s="463">
        <f t="shared" si="4"/>
        <v>11100</v>
      </c>
      <c r="P26" s="485">
        <f t="shared" si="5"/>
        <v>0.0111</v>
      </c>
      <c r="Q26" s="469"/>
    </row>
    <row r="27" spans="1:17" ht="24" customHeight="1">
      <c r="A27" s="267">
        <v>12</v>
      </c>
      <c r="B27" s="88" t="s">
        <v>223</v>
      </c>
      <c r="C27" s="418">
        <v>4865078</v>
      </c>
      <c r="D27" s="285" t="s">
        <v>12</v>
      </c>
      <c r="E27" s="270" t="s">
        <v>345</v>
      </c>
      <c r="F27" s="271">
        <v>100</v>
      </c>
      <c r="G27" s="461">
        <v>61624</v>
      </c>
      <c r="H27" s="462">
        <v>61244</v>
      </c>
      <c r="I27" s="463">
        <f t="shared" si="6"/>
        <v>380</v>
      </c>
      <c r="J27" s="463">
        <f t="shared" si="2"/>
        <v>38000</v>
      </c>
      <c r="K27" s="484">
        <f t="shared" si="3"/>
        <v>0.038</v>
      </c>
      <c r="L27" s="461">
        <v>102419</v>
      </c>
      <c r="M27" s="462">
        <v>101810</v>
      </c>
      <c r="N27" s="463">
        <f t="shared" si="7"/>
        <v>609</v>
      </c>
      <c r="O27" s="463">
        <f t="shared" si="4"/>
        <v>60900</v>
      </c>
      <c r="P27" s="485">
        <f t="shared" si="5"/>
        <v>0.0609</v>
      </c>
      <c r="Q27" s="469"/>
    </row>
    <row r="28" spans="1:17" ht="24" customHeight="1">
      <c r="A28" s="267">
        <v>13</v>
      </c>
      <c r="B28" s="88" t="s">
        <v>223</v>
      </c>
      <c r="C28" s="534">
        <v>4865079</v>
      </c>
      <c r="D28" s="769" t="s">
        <v>12</v>
      </c>
      <c r="E28" s="270" t="s">
        <v>345</v>
      </c>
      <c r="F28" s="770">
        <v>100</v>
      </c>
      <c r="G28" s="461">
        <v>999989</v>
      </c>
      <c r="H28" s="462">
        <v>999989</v>
      </c>
      <c r="I28" s="463">
        <f t="shared" si="6"/>
        <v>0</v>
      </c>
      <c r="J28" s="463">
        <f t="shared" si="2"/>
        <v>0</v>
      </c>
      <c r="K28" s="484">
        <f t="shared" si="3"/>
        <v>0</v>
      </c>
      <c r="L28" s="461">
        <v>20273</v>
      </c>
      <c r="M28" s="462">
        <v>20273</v>
      </c>
      <c r="N28" s="463">
        <f t="shared" si="7"/>
        <v>0</v>
      </c>
      <c r="O28" s="463">
        <f t="shared" si="4"/>
        <v>0</v>
      </c>
      <c r="P28" s="485">
        <f t="shared" si="5"/>
        <v>0</v>
      </c>
      <c r="Q28" s="469"/>
    </row>
    <row r="29" spans="1:17" ht="24" customHeight="1">
      <c r="A29" s="267">
        <v>14</v>
      </c>
      <c r="B29" s="88" t="s">
        <v>224</v>
      </c>
      <c r="C29" s="418">
        <v>4902552</v>
      </c>
      <c r="D29" s="285" t="s">
        <v>12</v>
      </c>
      <c r="E29" s="270" t="s">
        <v>345</v>
      </c>
      <c r="F29" s="751">
        <v>75</v>
      </c>
      <c r="G29" s="461">
        <v>629</v>
      </c>
      <c r="H29" s="462">
        <v>629</v>
      </c>
      <c r="I29" s="463">
        <f>G29-H29</f>
        <v>0</v>
      </c>
      <c r="J29" s="463">
        <f>$F29*I29</f>
        <v>0</v>
      </c>
      <c r="K29" s="484">
        <f>J29/1000000</f>
        <v>0</v>
      </c>
      <c r="L29" s="461">
        <v>1032</v>
      </c>
      <c r="M29" s="462">
        <v>1005</v>
      </c>
      <c r="N29" s="463">
        <f>L29-M29</f>
        <v>27</v>
      </c>
      <c r="O29" s="463">
        <f>$F29*N29</f>
        <v>2025</v>
      </c>
      <c r="P29" s="485">
        <f>O29/1000000</f>
        <v>0.002025</v>
      </c>
      <c r="Q29" s="469"/>
    </row>
    <row r="30" spans="1:17" ht="24" customHeight="1">
      <c r="A30" s="267">
        <v>15</v>
      </c>
      <c r="B30" s="88" t="s">
        <v>224</v>
      </c>
      <c r="C30" s="418">
        <v>4865075</v>
      </c>
      <c r="D30" s="285" t="s">
        <v>12</v>
      </c>
      <c r="E30" s="270" t="s">
        <v>345</v>
      </c>
      <c r="F30" s="271">
        <v>100</v>
      </c>
      <c r="G30" s="461">
        <v>10255</v>
      </c>
      <c r="H30" s="462">
        <v>10255</v>
      </c>
      <c r="I30" s="463">
        <f t="shared" si="6"/>
        <v>0</v>
      </c>
      <c r="J30" s="463">
        <f t="shared" si="2"/>
        <v>0</v>
      </c>
      <c r="K30" s="484">
        <f t="shared" si="3"/>
        <v>0</v>
      </c>
      <c r="L30" s="461">
        <v>3322</v>
      </c>
      <c r="M30" s="462">
        <v>3322</v>
      </c>
      <c r="N30" s="463">
        <f t="shared" si="7"/>
        <v>0</v>
      </c>
      <c r="O30" s="463">
        <f t="shared" si="4"/>
        <v>0</v>
      </c>
      <c r="P30" s="485">
        <f t="shared" si="5"/>
        <v>0</v>
      </c>
      <c r="Q30" s="480"/>
    </row>
    <row r="31" spans="1:17" ht="24" customHeight="1">
      <c r="A31" s="689" t="s">
        <v>225</v>
      </c>
      <c r="B31" s="156"/>
      <c r="C31" s="700"/>
      <c r="D31" s="156"/>
      <c r="E31" s="88"/>
      <c r="F31" s="271"/>
      <c r="G31" s="690"/>
      <c r="H31" s="463"/>
      <c r="I31" s="463"/>
      <c r="J31" s="463"/>
      <c r="K31" s="701">
        <f>SUM(K24:K29)</f>
        <v>0.0395</v>
      </c>
      <c r="L31" s="690"/>
      <c r="M31" s="463"/>
      <c r="N31" s="463"/>
      <c r="O31" s="463"/>
      <c r="P31" s="702">
        <f>SUM(P24:P29)</f>
        <v>0.084025</v>
      </c>
      <c r="Q31" s="469"/>
    </row>
    <row r="32" spans="1:17" ht="24" customHeight="1">
      <c r="A32" s="420" t="s">
        <v>231</v>
      </c>
      <c r="B32" s="156"/>
      <c r="C32" s="700"/>
      <c r="D32" s="156"/>
      <c r="E32" s="88"/>
      <c r="F32" s="271"/>
      <c r="G32" s="690"/>
      <c r="H32" s="463"/>
      <c r="I32" s="463"/>
      <c r="J32" s="463"/>
      <c r="K32" s="701"/>
      <c r="L32" s="690"/>
      <c r="M32" s="463"/>
      <c r="N32" s="463"/>
      <c r="O32" s="463"/>
      <c r="P32" s="702"/>
      <c r="Q32" s="469"/>
    </row>
    <row r="33" spans="1:17" ht="24" customHeight="1">
      <c r="A33" s="685" t="s">
        <v>226</v>
      </c>
      <c r="B33" s="88"/>
      <c r="C33" s="562"/>
      <c r="D33" s="88"/>
      <c r="E33" s="88"/>
      <c r="F33" s="285"/>
      <c r="G33" s="690"/>
      <c r="H33" s="463"/>
      <c r="I33" s="463"/>
      <c r="J33" s="463"/>
      <c r="K33" s="484"/>
      <c r="L33" s="690"/>
      <c r="M33" s="463"/>
      <c r="N33" s="463"/>
      <c r="O33" s="463"/>
      <c r="P33" s="485"/>
      <c r="Q33" s="469"/>
    </row>
    <row r="34" spans="1:17" ht="24" customHeight="1">
      <c r="A34" s="267">
        <v>16</v>
      </c>
      <c r="B34" s="703" t="s">
        <v>227</v>
      </c>
      <c r="C34" s="700">
        <v>4902545</v>
      </c>
      <c r="D34" s="271" t="s">
        <v>12</v>
      </c>
      <c r="E34" s="270" t="s">
        <v>345</v>
      </c>
      <c r="F34" s="271">
        <v>50</v>
      </c>
      <c r="G34" s="461">
        <v>0</v>
      </c>
      <c r="H34" s="462">
        <v>0</v>
      </c>
      <c r="I34" s="463">
        <f>G34-H34</f>
        <v>0</v>
      </c>
      <c r="J34" s="463">
        <f t="shared" si="2"/>
        <v>0</v>
      </c>
      <c r="K34" s="484">
        <f t="shared" si="3"/>
        <v>0</v>
      </c>
      <c r="L34" s="461">
        <v>0</v>
      </c>
      <c r="M34" s="462">
        <v>0</v>
      </c>
      <c r="N34" s="463">
        <f>L34-M34</f>
        <v>0</v>
      </c>
      <c r="O34" s="463">
        <f t="shared" si="4"/>
        <v>0</v>
      </c>
      <c r="P34" s="485">
        <f t="shared" si="5"/>
        <v>0</v>
      </c>
      <c r="Q34" s="469"/>
    </row>
    <row r="35" spans="1:17" ht="24" customHeight="1">
      <c r="A35" s="689" t="s">
        <v>228</v>
      </c>
      <c r="B35" s="156"/>
      <c r="C35" s="704"/>
      <c r="D35" s="703"/>
      <c r="E35" s="88"/>
      <c r="F35" s="271"/>
      <c r="G35" s="106"/>
      <c r="H35" s="401"/>
      <c r="I35" s="401"/>
      <c r="J35" s="401"/>
      <c r="K35" s="693">
        <f>SUM(K34)</f>
        <v>0</v>
      </c>
      <c r="L35" s="402"/>
      <c r="M35" s="401"/>
      <c r="N35" s="401"/>
      <c r="O35" s="401"/>
      <c r="P35" s="696">
        <f>SUM(P34)</f>
        <v>0</v>
      </c>
      <c r="Q35" s="469"/>
    </row>
    <row r="36" spans="1:17" ht="19.5" customHeight="1" thickBot="1">
      <c r="A36" s="72"/>
      <c r="B36" s="73"/>
      <c r="C36" s="74"/>
      <c r="D36" s="75"/>
      <c r="E36" s="76"/>
      <c r="F36" s="76"/>
      <c r="G36" s="77"/>
      <c r="H36" s="542"/>
      <c r="I36" s="542"/>
      <c r="J36" s="542"/>
      <c r="K36" s="705"/>
      <c r="L36" s="706"/>
      <c r="M36" s="542"/>
      <c r="N36" s="542"/>
      <c r="O36" s="542"/>
      <c r="P36" s="707"/>
      <c r="Q36" s="598"/>
    </row>
    <row r="37" spans="1:16" ht="13.5" thickTop="1">
      <c r="A37" s="71"/>
      <c r="B37" s="79"/>
      <c r="C37" s="63"/>
      <c r="D37" s="65"/>
      <c r="E37" s="64"/>
      <c r="F37" s="64"/>
      <c r="G37" s="80"/>
      <c r="H37" s="661"/>
      <c r="I37" s="401"/>
      <c r="J37" s="401"/>
      <c r="K37" s="686"/>
      <c r="L37" s="661"/>
      <c r="M37" s="661"/>
      <c r="N37" s="401"/>
      <c r="O37" s="401"/>
      <c r="P37" s="708"/>
    </row>
    <row r="38" spans="1:16" ht="12.75">
      <c r="A38" s="71"/>
      <c r="B38" s="79"/>
      <c r="C38" s="63"/>
      <c r="D38" s="65"/>
      <c r="E38" s="64"/>
      <c r="F38" s="64"/>
      <c r="G38" s="80"/>
      <c r="H38" s="661"/>
      <c r="I38" s="401"/>
      <c r="J38" s="401"/>
      <c r="K38" s="686"/>
      <c r="L38" s="661"/>
      <c r="M38" s="661"/>
      <c r="N38" s="401"/>
      <c r="O38" s="401"/>
      <c r="P38" s="708"/>
    </row>
    <row r="39" spans="1:16" ht="12.75">
      <c r="A39" s="661"/>
      <c r="B39" s="531"/>
      <c r="C39" s="531"/>
      <c r="D39" s="531"/>
      <c r="E39" s="531"/>
      <c r="F39" s="531"/>
      <c r="G39" s="531"/>
      <c r="H39" s="531"/>
      <c r="I39" s="531"/>
      <c r="J39" s="531"/>
      <c r="K39" s="709"/>
      <c r="L39" s="531"/>
      <c r="M39" s="531"/>
      <c r="N39" s="531"/>
      <c r="O39" s="531"/>
      <c r="P39" s="710"/>
    </row>
    <row r="40" spans="1:16" ht="20.25">
      <c r="A40" s="172"/>
      <c r="B40" s="691" t="s">
        <v>225</v>
      </c>
      <c r="C40" s="711"/>
      <c r="D40" s="711"/>
      <c r="E40" s="711"/>
      <c r="F40" s="711"/>
      <c r="G40" s="711"/>
      <c r="H40" s="711"/>
      <c r="I40" s="711"/>
      <c r="J40" s="711"/>
      <c r="K40" s="693">
        <f>K31-K35</f>
        <v>0.0395</v>
      </c>
      <c r="L40" s="712"/>
      <c r="M40" s="712"/>
      <c r="N40" s="712"/>
      <c r="O40" s="712"/>
      <c r="P40" s="713">
        <f>P31-P35</f>
        <v>0.084025</v>
      </c>
    </row>
    <row r="41" spans="1:16" ht="20.25">
      <c r="A41" s="96"/>
      <c r="B41" s="691" t="s">
        <v>229</v>
      </c>
      <c r="C41" s="699"/>
      <c r="D41" s="699"/>
      <c r="E41" s="699"/>
      <c r="F41" s="699"/>
      <c r="G41" s="699"/>
      <c r="H41" s="699"/>
      <c r="I41" s="699"/>
      <c r="J41" s="699"/>
      <c r="K41" s="693">
        <f>K20</f>
        <v>0.044300000000000006</v>
      </c>
      <c r="L41" s="712"/>
      <c r="M41" s="712"/>
      <c r="N41" s="712"/>
      <c r="O41" s="712"/>
      <c r="P41" s="713">
        <f>P20</f>
        <v>1.9369990899999998</v>
      </c>
    </row>
    <row r="42" spans="1:16" ht="18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714"/>
      <c r="L42" s="715"/>
      <c r="M42" s="715"/>
      <c r="N42" s="715"/>
      <c r="O42" s="715"/>
      <c r="P42" s="716"/>
    </row>
    <row r="43" spans="1:16" ht="3" customHeight="1">
      <c r="A43" s="96"/>
      <c r="B43" s="88"/>
      <c r="C43" s="92"/>
      <c r="D43" s="92"/>
      <c r="E43" s="92"/>
      <c r="F43" s="92"/>
      <c r="G43" s="92"/>
      <c r="H43" s="92"/>
      <c r="I43" s="92"/>
      <c r="J43" s="92"/>
      <c r="K43" s="714"/>
      <c r="L43" s="715"/>
      <c r="M43" s="715"/>
      <c r="N43" s="715"/>
      <c r="O43" s="715"/>
      <c r="P43" s="716"/>
    </row>
    <row r="44" spans="1:16" ht="23.25">
      <c r="A44" s="96"/>
      <c r="B44" s="398" t="s">
        <v>232</v>
      </c>
      <c r="C44" s="717"/>
      <c r="D44" s="3"/>
      <c r="E44" s="3"/>
      <c r="F44" s="3"/>
      <c r="G44" s="3"/>
      <c r="H44" s="3"/>
      <c r="I44" s="3"/>
      <c r="J44" s="3"/>
      <c r="K44" s="718">
        <f>SUM(K40:K43)</f>
        <v>0.08380000000000001</v>
      </c>
      <c r="L44" s="719"/>
      <c r="M44" s="719"/>
      <c r="N44" s="719"/>
      <c r="O44" s="719"/>
      <c r="P44" s="720">
        <f>SUM(P40:P43)</f>
        <v>2.0210240899999996</v>
      </c>
    </row>
    <row r="45" ht="12.75">
      <c r="K45" s="721"/>
    </row>
    <row r="46" ht="13.5" thickBot="1">
      <c r="K46" s="721"/>
    </row>
    <row r="47" spans="1:17" ht="12.75">
      <c r="A47" s="604"/>
      <c r="B47" s="605"/>
      <c r="C47" s="605"/>
      <c r="D47" s="605"/>
      <c r="E47" s="605"/>
      <c r="F47" s="605"/>
      <c r="G47" s="605"/>
      <c r="H47" s="599"/>
      <c r="I47" s="599"/>
      <c r="J47" s="599"/>
      <c r="K47" s="599"/>
      <c r="L47" s="599"/>
      <c r="M47" s="599"/>
      <c r="N47" s="599"/>
      <c r="O47" s="599"/>
      <c r="P47" s="599"/>
      <c r="Q47" s="600"/>
    </row>
    <row r="48" spans="1:17" ht="23.25">
      <c r="A48" s="606" t="s">
        <v>326</v>
      </c>
      <c r="B48" s="607"/>
      <c r="C48" s="607"/>
      <c r="D48" s="607"/>
      <c r="E48" s="607"/>
      <c r="F48" s="607"/>
      <c r="G48" s="607"/>
      <c r="H48" s="522"/>
      <c r="I48" s="522"/>
      <c r="J48" s="522"/>
      <c r="K48" s="522"/>
      <c r="L48" s="522"/>
      <c r="M48" s="522"/>
      <c r="N48" s="522"/>
      <c r="O48" s="522"/>
      <c r="P48" s="522"/>
      <c r="Q48" s="601"/>
    </row>
    <row r="49" spans="1:17" ht="12.75">
      <c r="A49" s="608"/>
      <c r="B49" s="607"/>
      <c r="C49" s="607"/>
      <c r="D49" s="607"/>
      <c r="E49" s="607"/>
      <c r="F49" s="607"/>
      <c r="G49" s="607"/>
      <c r="H49" s="522"/>
      <c r="I49" s="522"/>
      <c r="J49" s="522"/>
      <c r="K49" s="522"/>
      <c r="L49" s="522"/>
      <c r="M49" s="522"/>
      <c r="N49" s="522"/>
      <c r="O49" s="522"/>
      <c r="P49" s="522"/>
      <c r="Q49" s="601"/>
    </row>
    <row r="50" spans="1:17" ht="18">
      <c r="A50" s="609"/>
      <c r="B50" s="610"/>
      <c r="C50" s="610"/>
      <c r="D50" s="610"/>
      <c r="E50" s="610"/>
      <c r="F50" s="610"/>
      <c r="G50" s="610"/>
      <c r="H50" s="522"/>
      <c r="I50" s="522"/>
      <c r="J50" s="597"/>
      <c r="K50" s="722" t="s">
        <v>338</v>
      </c>
      <c r="L50" s="522"/>
      <c r="M50" s="522"/>
      <c r="N50" s="522"/>
      <c r="O50" s="522"/>
      <c r="P50" s="723" t="s">
        <v>339</v>
      </c>
      <c r="Q50" s="601"/>
    </row>
    <row r="51" spans="1:17" ht="12.75">
      <c r="A51" s="612"/>
      <c r="B51" s="96"/>
      <c r="C51" s="96"/>
      <c r="D51" s="96"/>
      <c r="E51" s="96"/>
      <c r="F51" s="96"/>
      <c r="G51" s="96"/>
      <c r="H51" s="522"/>
      <c r="I51" s="522"/>
      <c r="J51" s="522"/>
      <c r="K51" s="522"/>
      <c r="L51" s="522"/>
      <c r="M51" s="522"/>
      <c r="N51" s="522"/>
      <c r="O51" s="522"/>
      <c r="P51" s="522"/>
      <c r="Q51" s="601"/>
    </row>
    <row r="52" spans="1:17" ht="12.75">
      <c r="A52" s="612"/>
      <c r="B52" s="96"/>
      <c r="C52" s="96"/>
      <c r="D52" s="96"/>
      <c r="E52" s="96"/>
      <c r="F52" s="96"/>
      <c r="G52" s="96"/>
      <c r="H52" s="522"/>
      <c r="I52" s="522"/>
      <c r="J52" s="522"/>
      <c r="K52" s="522"/>
      <c r="L52" s="522"/>
      <c r="M52" s="522"/>
      <c r="N52" s="522"/>
      <c r="O52" s="522"/>
      <c r="P52" s="522"/>
      <c r="Q52" s="601"/>
    </row>
    <row r="53" spans="1:17" ht="23.25">
      <c r="A53" s="606" t="s">
        <v>329</v>
      </c>
      <c r="B53" s="614"/>
      <c r="C53" s="614"/>
      <c r="D53" s="615"/>
      <c r="E53" s="615"/>
      <c r="F53" s="616"/>
      <c r="G53" s="615"/>
      <c r="H53" s="522"/>
      <c r="I53" s="522"/>
      <c r="J53" s="522"/>
      <c r="K53" s="724">
        <f>K44</f>
        <v>0.08380000000000001</v>
      </c>
      <c r="L53" s="610" t="s">
        <v>327</v>
      </c>
      <c r="M53" s="522"/>
      <c r="N53" s="522"/>
      <c r="O53" s="522"/>
      <c r="P53" s="724">
        <f>P44</f>
        <v>2.0210240899999996</v>
      </c>
      <c r="Q53" s="725" t="s">
        <v>327</v>
      </c>
    </row>
    <row r="54" spans="1:17" ht="23.25">
      <c r="A54" s="726"/>
      <c r="B54" s="620"/>
      <c r="C54" s="620"/>
      <c r="D54" s="607"/>
      <c r="E54" s="607"/>
      <c r="F54" s="621"/>
      <c r="G54" s="607"/>
      <c r="H54" s="522"/>
      <c r="I54" s="522"/>
      <c r="J54" s="522"/>
      <c r="K54" s="719"/>
      <c r="L54" s="673"/>
      <c r="M54" s="522"/>
      <c r="N54" s="522"/>
      <c r="O54" s="522"/>
      <c r="P54" s="719"/>
      <c r="Q54" s="727"/>
    </row>
    <row r="55" spans="1:17" ht="23.25">
      <c r="A55" s="728" t="s">
        <v>328</v>
      </c>
      <c r="B55" s="45"/>
      <c r="C55" s="45"/>
      <c r="D55" s="607"/>
      <c r="E55" s="607"/>
      <c r="F55" s="624"/>
      <c r="G55" s="615"/>
      <c r="H55" s="522"/>
      <c r="I55" s="522"/>
      <c r="J55" s="522"/>
      <c r="K55" s="724">
        <f>'STEPPED UP GENCO'!K42</f>
        <v>0.01614241745</v>
      </c>
      <c r="L55" s="610" t="s">
        <v>327</v>
      </c>
      <c r="M55" s="522"/>
      <c r="N55" s="522"/>
      <c r="O55" s="522"/>
      <c r="P55" s="724">
        <f>'STEPPED UP GENCO'!P42</f>
        <v>-0.0280945917</v>
      </c>
      <c r="Q55" s="725" t="s">
        <v>327</v>
      </c>
    </row>
    <row r="56" spans="1:17" ht="6.75" customHeight="1">
      <c r="A56" s="625"/>
      <c r="B56" s="522"/>
      <c r="C56" s="522"/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601"/>
    </row>
    <row r="57" spans="1:17" ht="6.75" customHeight="1">
      <c r="A57" s="625"/>
      <c r="B57" s="522"/>
      <c r="C57" s="522"/>
      <c r="D57" s="522"/>
      <c r="E57" s="522"/>
      <c r="F57" s="522"/>
      <c r="G57" s="522"/>
      <c r="H57" s="522"/>
      <c r="I57" s="522"/>
      <c r="J57" s="522"/>
      <c r="K57" s="522"/>
      <c r="L57" s="522"/>
      <c r="M57" s="522"/>
      <c r="N57" s="522"/>
      <c r="O57" s="522"/>
      <c r="P57" s="522"/>
      <c r="Q57" s="601"/>
    </row>
    <row r="58" spans="1:17" ht="6.75" customHeight="1">
      <c r="A58" s="625"/>
      <c r="B58" s="522"/>
      <c r="C58" s="522"/>
      <c r="D58" s="522"/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601"/>
    </row>
    <row r="59" spans="1:17" ht="26.25" customHeight="1">
      <c r="A59" s="625"/>
      <c r="B59" s="522"/>
      <c r="C59" s="522"/>
      <c r="D59" s="522"/>
      <c r="E59" s="522"/>
      <c r="F59" s="522"/>
      <c r="G59" s="522"/>
      <c r="H59" s="614"/>
      <c r="I59" s="614"/>
      <c r="J59" s="729" t="s">
        <v>330</v>
      </c>
      <c r="K59" s="724">
        <f>SUM(K53:K58)</f>
        <v>0.09994241745000002</v>
      </c>
      <c r="L59" s="730" t="s">
        <v>327</v>
      </c>
      <c r="M59" s="293"/>
      <c r="N59" s="293"/>
      <c r="O59" s="293"/>
      <c r="P59" s="724">
        <f>SUM(P53:P58)</f>
        <v>1.9929294982999997</v>
      </c>
      <c r="Q59" s="730" t="s">
        <v>327</v>
      </c>
    </row>
    <row r="60" spans="1:17" ht="3" customHeight="1" thickBot="1">
      <c r="A60" s="626"/>
      <c r="B60" s="602"/>
      <c r="C60" s="602"/>
      <c r="D60" s="602"/>
      <c r="E60" s="602"/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3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B13">
      <selection activeCell="B33" sqref="B33"/>
    </sheetView>
  </sheetViews>
  <sheetFormatPr defaultColWidth="9.140625" defaultRowHeight="12.75"/>
  <cols>
    <col min="1" max="1" width="5.140625" style="465" customWidth="1"/>
    <col min="2" max="2" width="36.8515625" style="465" customWidth="1"/>
    <col min="3" max="3" width="14.8515625" style="465" bestFit="1" customWidth="1"/>
    <col min="4" max="4" width="9.8515625" style="465" customWidth="1"/>
    <col min="5" max="5" width="16.8515625" style="465" customWidth="1"/>
    <col min="6" max="6" width="11.421875" style="465" customWidth="1"/>
    <col min="7" max="7" width="13.421875" style="465" customWidth="1"/>
    <col min="8" max="8" width="13.8515625" style="465" customWidth="1"/>
    <col min="9" max="9" width="11.00390625" style="465" customWidth="1"/>
    <col min="10" max="10" width="11.28125" style="465" customWidth="1"/>
    <col min="11" max="11" width="15.28125" style="465" customWidth="1"/>
    <col min="12" max="12" width="14.00390625" style="465" customWidth="1"/>
    <col min="13" max="13" width="13.00390625" style="465" customWidth="1"/>
    <col min="14" max="14" width="11.140625" style="465" customWidth="1"/>
    <col min="15" max="15" width="13.00390625" style="465" customWidth="1"/>
    <col min="16" max="16" width="14.7109375" style="465" customWidth="1"/>
    <col min="17" max="17" width="20.00390625" style="465" customWidth="1"/>
    <col min="18" max="16384" width="9.140625" style="465" customWidth="1"/>
  </cols>
  <sheetData>
    <row r="1" ht="26.25">
      <c r="A1" s="1" t="s">
        <v>236</v>
      </c>
    </row>
    <row r="2" spans="1:17" ht="16.5" customHeight="1">
      <c r="A2" s="303" t="s">
        <v>237</v>
      </c>
      <c r="P2" s="731" t="str">
        <f>NDPL!Q1</f>
        <v>APRIL-2017</v>
      </c>
      <c r="Q2" s="732"/>
    </row>
    <row r="3" spans="1:8" ht="23.25">
      <c r="A3" s="187" t="s">
        <v>284</v>
      </c>
      <c r="H3" s="577"/>
    </row>
    <row r="4" spans="1:16" ht="24" thickBot="1">
      <c r="A4" s="3"/>
      <c r="G4" s="522"/>
      <c r="H4" s="522"/>
      <c r="I4" s="48" t="s">
        <v>396</v>
      </c>
      <c r="J4" s="522"/>
      <c r="K4" s="522"/>
      <c r="L4" s="522"/>
      <c r="M4" s="522"/>
      <c r="N4" s="48" t="s">
        <v>397</v>
      </c>
      <c r="O4" s="522"/>
      <c r="P4" s="522"/>
    </row>
    <row r="5" spans="1:17" ht="43.5" customHeight="1" thickBot="1" thickTop="1">
      <c r="A5" s="578" t="s">
        <v>8</v>
      </c>
      <c r="B5" s="552" t="s">
        <v>9</v>
      </c>
      <c r="C5" s="553" t="s">
        <v>1</v>
      </c>
      <c r="D5" s="553" t="s">
        <v>2</v>
      </c>
      <c r="E5" s="553" t="s">
        <v>3</v>
      </c>
      <c r="F5" s="553" t="s">
        <v>10</v>
      </c>
      <c r="G5" s="551" t="str">
        <f>NDPL!G5</f>
        <v>FINAL READING 01/05/2017</v>
      </c>
      <c r="H5" s="553" t="str">
        <f>NDPL!H5</f>
        <v>INTIAL READING 01/04/2017</v>
      </c>
      <c r="I5" s="553" t="s">
        <v>4</v>
      </c>
      <c r="J5" s="553" t="s">
        <v>5</v>
      </c>
      <c r="K5" s="579" t="s">
        <v>6</v>
      </c>
      <c r="L5" s="551" t="str">
        <f>NDPL!G5</f>
        <v>FINAL READING 01/05/2017</v>
      </c>
      <c r="M5" s="553" t="str">
        <f>NDPL!H5</f>
        <v>INTIAL READING 01/04/2017</v>
      </c>
      <c r="N5" s="553" t="s">
        <v>4</v>
      </c>
      <c r="O5" s="553" t="s">
        <v>5</v>
      </c>
      <c r="P5" s="579" t="s">
        <v>6</v>
      </c>
      <c r="Q5" s="579" t="s">
        <v>308</v>
      </c>
    </row>
    <row r="6" ht="14.25" thickBot="1" thickTop="1"/>
    <row r="7" spans="1:17" ht="19.5" customHeight="1" thickTop="1">
      <c r="A7" s="286"/>
      <c r="B7" s="287" t="s">
        <v>251</v>
      </c>
      <c r="C7" s="288"/>
      <c r="D7" s="288"/>
      <c r="E7" s="288"/>
      <c r="F7" s="289"/>
      <c r="G7" s="97"/>
      <c r="H7" s="91"/>
      <c r="I7" s="91"/>
      <c r="J7" s="91"/>
      <c r="K7" s="94"/>
      <c r="L7" s="99"/>
      <c r="M7" s="477"/>
      <c r="N7" s="477"/>
      <c r="O7" s="477"/>
      <c r="P7" s="640"/>
      <c r="Q7" s="586"/>
    </row>
    <row r="8" spans="1:17" ht="19.5" customHeight="1">
      <c r="A8" s="267"/>
      <c r="B8" s="290" t="s">
        <v>252</v>
      </c>
      <c r="C8" s="291"/>
      <c r="D8" s="291"/>
      <c r="E8" s="291"/>
      <c r="F8" s="292"/>
      <c r="G8" s="38"/>
      <c r="H8" s="44"/>
      <c r="I8" s="44"/>
      <c r="J8" s="44"/>
      <c r="K8" s="42"/>
      <c r="L8" s="100"/>
      <c r="M8" s="522"/>
      <c r="N8" s="522"/>
      <c r="O8" s="522"/>
      <c r="P8" s="733"/>
      <c r="Q8" s="469"/>
    </row>
    <row r="9" spans="1:17" ht="19.5" customHeight="1">
      <c r="A9" s="267">
        <v>1</v>
      </c>
      <c r="B9" s="293" t="s">
        <v>253</v>
      </c>
      <c r="C9" s="291">
        <v>4864817</v>
      </c>
      <c r="D9" s="277" t="s">
        <v>12</v>
      </c>
      <c r="E9" s="96" t="s">
        <v>345</v>
      </c>
      <c r="F9" s="292">
        <v>100</v>
      </c>
      <c r="G9" s="461">
        <v>800</v>
      </c>
      <c r="H9" s="291">
        <v>3066</v>
      </c>
      <c r="I9" s="464">
        <f>G9-H9</f>
        <v>-2266</v>
      </c>
      <c r="J9" s="464">
        <f>$F9*I9</f>
        <v>-226600</v>
      </c>
      <c r="K9" s="533">
        <f>J9/1000000</f>
        <v>-0.2266</v>
      </c>
      <c r="L9" s="461">
        <v>2191</v>
      </c>
      <c r="M9" s="291">
        <v>2191</v>
      </c>
      <c r="N9" s="464">
        <f>L9-M9</f>
        <v>0</v>
      </c>
      <c r="O9" s="464">
        <f>$F9*N9</f>
        <v>0</v>
      </c>
      <c r="P9" s="533">
        <f>O9/1000000</f>
        <v>0</v>
      </c>
      <c r="Q9" s="481"/>
    </row>
    <row r="10" spans="1:17" ht="19.5" customHeight="1">
      <c r="A10" s="267">
        <v>2</v>
      </c>
      <c r="B10" s="293" t="s">
        <v>254</v>
      </c>
      <c r="C10" s="291">
        <v>4864794</v>
      </c>
      <c r="D10" s="277" t="s">
        <v>12</v>
      </c>
      <c r="E10" s="96" t="s">
        <v>345</v>
      </c>
      <c r="F10" s="292">
        <v>100</v>
      </c>
      <c r="G10" s="461">
        <v>33991</v>
      </c>
      <c r="H10" s="462">
        <v>29297</v>
      </c>
      <c r="I10" s="464">
        <f>G10-H10</f>
        <v>4694</v>
      </c>
      <c r="J10" s="464">
        <f>$F10*I10</f>
        <v>469400</v>
      </c>
      <c r="K10" s="533">
        <f>J10/1000000</f>
        <v>0.4694</v>
      </c>
      <c r="L10" s="461">
        <v>2892</v>
      </c>
      <c r="M10" s="462">
        <v>2881</v>
      </c>
      <c r="N10" s="464">
        <f>L10-M10</f>
        <v>11</v>
      </c>
      <c r="O10" s="464">
        <f>$F10*N10</f>
        <v>1100</v>
      </c>
      <c r="P10" s="533">
        <f>O10/1000000</f>
        <v>0.0011</v>
      </c>
      <c r="Q10" s="469"/>
    </row>
    <row r="11" spans="1:17" ht="19.5" customHeight="1">
      <c r="A11" s="267">
        <v>3</v>
      </c>
      <c r="B11" s="293" t="s">
        <v>255</v>
      </c>
      <c r="C11" s="291">
        <v>4864896</v>
      </c>
      <c r="D11" s="277" t="s">
        <v>12</v>
      </c>
      <c r="E11" s="96" t="s">
        <v>345</v>
      </c>
      <c r="F11" s="292">
        <v>500</v>
      </c>
      <c r="G11" s="461">
        <v>3885</v>
      </c>
      <c r="H11" s="462">
        <v>3513</v>
      </c>
      <c r="I11" s="464">
        <f>G11-H11</f>
        <v>372</v>
      </c>
      <c r="J11" s="464">
        <f>$F11*I11</f>
        <v>186000</v>
      </c>
      <c r="K11" s="533">
        <f>J11/1000000</f>
        <v>0.186</v>
      </c>
      <c r="L11" s="461">
        <v>1430</v>
      </c>
      <c r="M11" s="462">
        <v>1398</v>
      </c>
      <c r="N11" s="464">
        <f>L11-M11</f>
        <v>32</v>
      </c>
      <c r="O11" s="464">
        <f>$F11*N11</f>
        <v>16000</v>
      </c>
      <c r="P11" s="533">
        <f>O11/1000000</f>
        <v>0.016</v>
      </c>
      <c r="Q11" s="469"/>
    </row>
    <row r="12" spans="1:17" ht="19.5" customHeight="1">
      <c r="A12" s="267">
        <v>4</v>
      </c>
      <c r="B12" s="293" t="s">
        <v>256</v>
      </c>
      <c r="C12" s="291">
        <v>4864863</v>
      </c>
      <c r="D12" s="277" t="s">
        <v>12</v>
      </c>
      <c r="E12" s="96" t="s">
        <v>345</v>
      </c>
      <c r="F12" s="755">
        <v>937.5</v>
      </c>
      <c r="G12" s="461">
        <v>410</v>
      </c>
      <c r="H12" s="462">
        <v>554</v>
      </c>
      <c r="I12" s="464">
        <f>G12-H12</f>
        <v>-144</v>
      </c>
      <c r="J12" s="464">
        <f>$F12*I12</f>
        <v>-135000</v>
      </c>
      <c r="K12" s="533">
        <f>J12/1000000</f>
        <v>-0.135</v>
      </c>
      <c r="L12" s="461">
        <v>0</v>
      </c>
      <c r="M12" s="462">
        <v>0</v>
      </c>
      <c r="N12" s="464">
        <f>L12-M12</f>
        <v>0</v>
      </c>
      <c r="O12" s="464">
        <f>$F12*N12</f>
        <v>0</v>
      </c>
      <c r="P12" s="533">
        <f>O12/1000000</f>
        <v>0</v>
      </c>
      <c r="Q12" s="756"/>
    </row>
    <row r="13" spans="1:17" ht="19.5" customHeight="1">
      <c r="A13" s="267"/>
      <c r="B13" s="290" t="s">
        <v>257</v>
      </c>
      <c r="C13" s="291"/>
      <c r="D13" s="277"/>
      <c r="E13" s="84"/>
      <c r="F13" s="292"/>
      <c r="G13" s="268"/>
      <c r="H13" s="283"/>
      <c r="I13" s="283"/>
      <c r="J13" s="283"/>
      <c r="K13" s="298"/>
      <c r="L13" s="304"/>
      <c r="M13" s="283"/>
      <c r="N13" s="283"/>
      <c r="O13" s="283"/>
      <c r="P13" s="540"/>
      <c r="Q13" s="469"/>
    </row>
    <row r="14" spans="1:17" ht="19.5" customHeight="1">
      <c r="A14" s="267"/>
      <c r="B14" s="290"/>
      <c r="C14" s="291"/>
      <c r="D14" s="277"/>
      <c r="E14" s="84"/>
      <c r="F14" s="292"/>
      <c r="G14" s="268"/>
      <c r="H14" s="283"/>
      <c r="I14" s="283"/>
      <c r="J14" s="283"/>
      <c r="K14" s="298"/>
      <c r="L14" s="304"/>
      <c r="M14" s="283"/>
      <c r="N14" s="283"/>
      <c r="O14" s="283"/>
      <c r="P14" s="540"/>
      <c r="Q14" s="469"/>
    </row>
    <row r="15" spans="1:17" ht="19.5" customHeight="1">
      <c r="A15" s="267">
        <v>5</v>
      </c>
      <c r="B15" s="293" t="s">
        <v>258</v>
      </c>
      <c r="C15" s="291">
        <v>5129957</v>
      </c>
      <c r="D15" s="277" t="s">
        <v>12</v>
      </c>
      <c r="E15" s="96" t="s">
        <v>345</v>
      </c>
      <c r="F15" s="292">
        <v>250</v>
      </c>
      <c r="G15" s="461">
        <v>998478</v>
      </c>
      <c r="H15" s="462">
        <v>998482</v>
      </c>
      <c r="I15" s="464">
        <f>G15-H15</f>
        <v>-4</v>
      </c>
      <c r="J15" s="464">
        <f>$F15*I15</f>
        <v>-1000</v>
      </c>
      <c r="K15" s="533">
        <f>J15/1000000</f>
        <v>-0.001</v>
      </c>
      <c r="L15" s="461">
        <v>989099</v>
      </c>
      <c r="M15" s="462">
        <v>990057</v>
      </c>
      <c r="N15" s="464">
        <f>L15-M15</f>
        <v>-958</v>
      </c>
      <c r="O15" s="464">
        <f>$F15*N15</f>
        <v>-239500</v>
      </c>
      <c r="P15" s="533">
        <f>O15/1000000</f>
        <v>-0.2395</v>
      </c>
      <c r="Q15" s="469"/>
    </row>
    <row r="16" spans="1:17" ht="19.5" customHeight="1">
      <c r="A16" s="267">
        <v>6</v>
      </c>
      <c r="B16" s="293" t="s">
        <v>259</v>
      </c>
      <c r="C16" s="291">
        <v>4864881</v>
      </c>
      <c r="D16" s="277" t="s">
        <v>12</v>
      </c>
      <c r="E16" s="96" t="s">
        <v>345</v>
      </c>
      <c r="F16" s="292">
        <v>-500</v>
      </c>
      <c r="G16" s="461">
        <v>982236</v>
      </c>
      <c r="H16" s="462">
        <v>982542</v>
      </c>
      <c r="I16" s="464">
        <f>G16-H16</f>
        <v>-306</v>
      </c>
      <c r="J16" s="464">
        <f>$F16*I16</f>
        <v>153000</v>
      </c>
      <c r="K16" s="533">
        <f>J16/1000000</f>
        <v>0.153</v>
      </c>
      <c r="L16" s="461">
        <v>976486</v>
      </c>
      <c r="M16" s="462">
        <v>976486</v>
      </c>
      <c r="N16" s="464">
        <f>L16-M16</f>
        <v>0</v>
      </c>
      <c r="O16" s="464">
        <f>$F16*N16</f>
        <v>0</v>
      </c>
      <c r="P16" s="533">
        <f>O16/1000000</f>
        <v>0</v>
      </c>
      <c r="Q16" s="469"/>
    </row>
    <row r="17" spans="1:17" ht="19.5" customHeight="1">
      <c r="A17" s="267">
        <v>7</v>
      </c>
      <c r="B17" s="293" t="s">
        <v>274</v>
      </c>
      <c r="C17" s="291">
        <v>4902559</v>
      </c>
      <c r="D17" s="277" t="s">
        <v>12</v>
      </c>
      <c r="E17" s="96" t="s">
        <v>345</v>
      </c>
      <c r="F17" s="292">
        <v>300</v>
      </c>
      <c r="G17" s="461">
        <v>999999</v>
      </c>
      <c r="H17" s="462">
        <v>999999</v>
      </c>
      <c r="I17" s="464">
        <f>G17-H17</f>
        <v>0</v>
      </c>
      <c r="J17" s="464">
        <f>$F17*I17</f>
        <v>0</v>
      </c>
      <c r="K17" s="533">
        <f>J17/1000000</f>
        <v>0</v>
      </c>
      <c r="L17" s="461">
        <v>999984</v>
      </c>
      <c r="M17" s="462">
        <v>999989</v>
      </c>
      <c r="N17" s="464">
        <f>L17-M17</f>
        <v>-5</v>
      </c>
      <c r="O17" s="464">
        <f>$F17*N17</f>
        <v>-1500</v>
      </c>
      <c r="P17" s="533">
        <f>O17/1000000</f>
        <v>-0.0015</v>
      </c>
      <c r="Q17" s="469"/>
    </row>
    <row r="18" spans="1:17" ht="19.5" customHeight="1">
      <c r="A18" s="267"/>
      <c r="B18" s="290"/>
      <c r="C18" s="291"/>
      <c r="D18" s="277"/>
      <c r="E18" s="96"/>
      <c r="F18" s="292"/>
      <c r="G18" s="95"/>
      <c r="H18" s="84"/>
      <c r="I18" s="44"/>
      <c r="J18" s="44"/>
      <c r="K18" s="98"/>
      <c r="L18" s="306"/>
      <c r="M18" s="523"/>
      <c r="N18" s="523"/>
      <c r="O18" s="523"/>
      <c r="P18" s="524"/>
      <c r="Q18" s="469"/>
    </row>
    <row r="19" spans="1:17" ht="19.5" customHeight="1">
      <c r="A19" s="267"/>
      <c r="B19" s="293"/>
      <c r="C19" s="291"/>
      <c r="D19" s="277"/>
      <c r="E19" s="96"/>
      <c r="F19" s="292"/>
      <c r="G19" s="95"/>
      <c r="H19" s="84"/>
      <c r="I19" s="44"/>
      <c r="J19" s="44"/>
      <c r="K19" s="98"/>
      <c r="L19" s="306"/>
      <c r="M19" s="523"/>
      <c r="N19" s="523"/>
      <c r="O19" s="523"/>
      <c r="P19" s="524"/>
      <c r="Q19" s="469"/>
    </row>
    <row r="20" spans="1:17" ht="19.5" customHeight="1">
      <c r="A20" s="267"/>
      <c r="B20" s="290" t="s">
        <v>260</v>
      </c>
      <c r="C20" s="291"/>
      <c r="D20" s="277"/>
      <c r="E20" s="96"/>
      <c r="F20" s="294"/>
      <c r="G20" s="95"/>
      <c r="H20" s="84"/>
      <c r="I20" s="41"/>
      <c r="J20" s="45"/>
      <c r="K20" s="300">
        <f>SUM(K9:K19)</f>
        <v>0.4458</v>
      </c>
      <c r="L20" s="307"/>
      <c r="M20" s="283"/>
      <c r="N20" s="283"/>
      <c r="O20" s="283"/>
      <c r="P20" s="301">
        <f>SUM(P9:P19)</f>
        <v>-0.2239</v>
      </c>
      <c r="Q20" s="469"/>
    </row>
    <row r="21" spans="1:17" ht="19.5" customHeight="1">
      <c r="A21" s="267"/>
      <c r="B21" s="290" t="s">
        <v>261</v>
      </c>
      <c r="C21" s="291"/>
      <c r="D21" s="277"/>
      <c r="E21" s="96"/>
      <c r="F21" s="294"/>
      <c r="G21" s="95"/>
      <c r="H21" s="84"/>
      <c r="I21" s="41"/>
      <c r="J21" s="41"/>
      <c r="K21" s="98"/>
      <c r="L21" s="306"/>
      <c r="M21" s="523"/>
      <c r="N21" s="523"/>
      <c r="O21" s="523"/>
      <c r="P21" s="524"/>
      <c r="Q21" s="469"/>
    </row>
    <row r="22" spans="1:17" ht="19.5" customHeight="1">
      <c r="A22" s="267"/>
      <c r="B22" s="290" t="s">
        <v>262</v>
      </c>
      <c r="C22" s="291"/>
      <c r="D22" s="277"/>
      <c r="E22" s="96"/>
      <c r="F22" s="294"/>
      <c r="G22" s="95"/>
      <c r="H22" s="84"/>
      <c r="I22" s="41"/>
      <c r="J22" s="41"/>
      <c r="K22" s="98"/>
      <c r="L22" s="306"/>
      <c r="M22" s="523"/>
      <c r="N22" s="523"/>
      <c r="O22" s="523"/>
      <c r="P22" s="524"/>
      <c r="Q22" s="469"/>
    </row>
    <row r="23" spans="1:17" ht="19.5" customHeight="1">
      <c r="A23" s="267">
        <v>8</v>
      </c>
      <c r="B23" s="293" t="s">
        <v>263</v>
      </c>
      <c r="C23" s="291">
        <v>4864796</v>
      </c>
      <c r="D23" s="277" t="s">
        <v>12</v>
      </c>
      <c r="E23" s="96" t="s">
        <v>345</v>
      </c>
      <c r="F23" s="292">
        <v>200</v>
      </c>
      <c r="G23" s="461">
        <v>987228</v>
      </c>
      <c r="H23" s="462">
        <v>986759</v>
      </c>
      <c r="I23" s="464">
        <f>G23-H23</f>
        <v>469</v>
      </c>
      <c r="J23" s="464">
        <f>$F23*I23</f>
        <v>93800</v>
      </c>
      <c r="K23" s="533">
        <f>J23/1000000</f>
        <v>0.0938</v>
      </c>
      <c r="L23" s="461">
        <v>999846</v>
      </c>
      <c r="M23" s="462">
        <v>999730</v>
      </c>
      <c r="N23" s="464">
        <f>L23-M23</f>
        <v>116</v>
      </c>
      <c r="O23" s="464">
        <f>$F23*N23</f>
        <v>23200</v>
      </c>
      <c r="P23" s="533">
        <f>O23/1000000</f>
        <v>0.0232</v>
      </c>
      <c r="Q23" s="481"/>
    </row>
    <row r="24" spans="1:17" ht="21" customHeight="1">
      <c r="A24" s="267">
        <v>9</v>
      </c>
      <c r="B24" s="293" t="s">
        <v>264</v>
      </c>
      <c r="C24" s="291">
        <v>4864932</v>
      </c>
      <c r="D24" s="277" t="s">
        <v>12</v>
      </c>
      <c r="E24" s="96" t="s">
        <v>345</v>
      </c>
      <c r="F24" s="292">
        <v>375</v>
      </c>
      <c r="G24" s="461">
        <v>906040</v>
      </c>
      <c r="H24" s="462">
        <v>908021</v>
      </c>
      <c r="I24" s="464">
        <f>G24-H24</f>
        <v>-1981</v>
      </c>
      <c r="J24" s="464">
        <f>$F24*I24</f>
        <v>-742875</v>
      </c>
      <c r="K24" s="533">
        <f>J24/1000000</f>
        <v>-0.742875</v>
      </c>
      <c r="L24" s="461">
        <v>997276</v>
      </c>
      <c r="M24" s="462">
        <v>997279</v>
      </c>
      <c r="N24" s="464">
        <f>L24-M24</f>
        <v>-3</v>
      </c>
      <c r="O24" s="464">
        <f>$F24*N24</f>
        <v>-1125</v>
      </c>
      <c r="P24" s="533">
        <f>O24/1000000</f>
        <v>-0.001125</v>
      </c>
      <c r="Q24" s="475"/>
    </row>
    <row r="25" spans="1:17" ht="19.5" customHeight="1">
      <c r="A25" s="267"/>
      <c r="B25" s="290" t="s">
        <v>265</v>
      </c>
      <c r="C25" s="293"/>
      <c r="D25" s="277"/>
      <c r="E25" s="96"/>
      <c r="F25" s="294"/>
      <c r="G25" s="95"/>
      <c r="H25" s="84"/>
      <c r="I25" s="41"/>
      <c r="J25" s="45"/>
      <c r="K25" s="301">
        <f>SUM(K23:K24)</f>
        <v>-0.649075</v>
      </c>
      <c r="L25" s="307"/>
      <c r="M25" s="283"/>
      <c r="N25" s="283"/>
      <c r="O25" s="283"/>
      <c r="P25" s="301">
        <f>SUM(P23:P24)</f>
        <v>0.022074999999999997</v>
      </c>
      <c r="Q25" s="469"/>
    </row>
    <row r="26" spans="1:17" ht="19.5" customHeight="1">
      <c r="A26" s="267"/>
      <c r="B26" s="290" t="s">
        <v>266</v>
      </c>
      <c r="C26" s="291"/>
      <c r="D26" s="277"/>
      <c r="E26" s="84"/>
      <c r="F26" s="292"/>
      <c r="G26" s="95"/>
      <c r="H26" s="84"/>
      <c r="I26" s="44"/>
      <c r="J26" s="40"/>
      <c r="K26" s="98"/>
      <c r="L26" s="306"/>
      <c r="M26" s="523"/>
      <c r="N26" s="523"/>
      <c r="O26" s="523"/>
      <c r="P26" s="524"/>
      <c r="Q26" s="469"/>
    </row>
    <row r="27" spans="1:17" ht="19.5" customHeight="1">
      <c r="A27" s="267"/>
      <c r="B27" s="290" t="s">
        <v>262</v>
      </c>
      <c r="C27" s="291"/>
      <c r="D27" s="277"/>
      <c r="E27" s="84"/>
      <c r="F27" s="292"/>
      <c r="G27" s="95"/>
      <c r="H27" s="84"/>
      <c r="I27" s="44"/>
      <c r="J27" s="40"/>
      <c r="K27" s="98"/>
      <c r="L27" s="306"/>
      <c r="M27" s="523"/>
      <c r="N27" s="523"/>
      <c r="O27" s="523"/>
      <c r="P27" s="524"/>
      <c r="Q27" s="469"/>
    </row>
    <row r="28" spans="1:17" ht="19.5" customHeight="1">
      <c r="A28" s="267">
        <v>10</v>
      </c>
      <c r="B28" s="293" t="s">
        <v>267</v>
      </c>
      <c r="C28" s="291">
        <v>4864819</v>
      </c>
      <c r="D28" s="277" t="s">
        <v>12</v>
      </c>
      <c r="E28" s="96" t="s">
        <v>345</v>
      </c>
      <c r="F28" s="534">
        <v>200</v>
      </c>
      <c r="G28" s="461">
        <v>292214</v>
      </c>
      <c r="H28" s="462">
        <v>290240</v>
      </c>
      <c r="I28" s="464">
        <f aca="true" t="shared" si="0" ref="I28:I33">G28-H28</f>
        <v>1974</v>
      </c>
      <c r="J28" s="464">
        <f aca="true" t="shared" si="1" ref="J28:J33">$F28*I28</f>
        <v>394800</v>
      </c>
      <c r="K28" s="533">
        <f aca="true" t="shared" si="2" ref="K28:K33">J28/1000000</f>
        <v>0.3948</v>
      </c>
      <c r="L28" s="461">
        <v>268668</v>
      </c>
      <c r="M28" s="462">
        <v>267947</v>
      </c>
      <c r="N28" s="464">
        <f aca="true" t="shared" si="3" ref="N28:N33">L28-M28</f>
        <v>721</v>
      </c>
      <c r="O28" s="464">
        <f aca="true" t="shared" si="4" ref="O28:O33">$F28*N28</f>
        <v>144200</v>
      </c>
      <c r="P28" s="533">
        <f aca="true" t="shared" si="5" ref="P28:P33">O28/1000000</f>
        <v>0.1442</v>
      </c>
      <c r="Q28" s="469"/>
    </row>
    <row r="29" spans="1:17" ht="19.5" customHeight="1">
      <c r="A29" s="267">
        <v>11</v>
      </c>
      <c r="B29" s="293" t="s">
        <v>268</v>
      </c>
      <c r="C29" s="291">
        <v>5295125</v>
      </c>
      <c r="D29" s="277" t="s">
        <v>12</v>
      </c>
      <c r="E29" s="96" t="s">
        <v>345</v>
      </c>
      <c r="F29" s="534">
        <v>100</v>
      </c>
      <c r="G29" s="461">
        <v>213303</v>
      </c>
      <c r="H29" s="291">
        <v>204215</v>
      </c>
      <c r="I29" s="464">
        <f>G29-H29</f>
        <v>9088</v>
      </c>
      <c r="J29" s="464">
        <f>$F29*I29</f>
        <v>908800</v>
      </c>
      <c r="K29" s="533">
        <f>J29/1000000</f>
        <v>0.9088</v>
      </c>
      <c r="L29" s="461">
        <v>999275</v>
      </c>
      <c r="M29" s="291">
        <v>999185</v>
      </c>
      <c r="N29" s="464">
        <f>L29-M29</f>
        <v>90</v>
      </c>
      <c r="O29" s="464">
        <f>$F29*N29</f>
        <v>9000</v>
      </c>
      <c r="P29" s="533">
        <f>O29/1000000</f>
        <v>0.009</v>
      </c>
      <c r="Q29" s="469"/>
    </row>
    <row r="30" spans="1:17" ht="19.5" customHeight="1">
      <c r="A30" s="267">
        <v>12</v>
      </c>
      <c r="B30" s="293" t="s">
        <v>269</v>
      </c>
      <c r="C30" s="291">
        <v>5295126</v>
      </c>
      <c r="D30" s="277" t="s">
        <v>12</v>
      </c>
      <c r="E30" s="96" t="s">
        <v>345</v>
      </c>
      <c r="F30" s="534">
        <v>62.5</v>
      </c>
      <c r="G30" s="461">
        <v>130798</v>
      </c>
      <c r="H30" s="291">
        <v>115258</v>
      </c>
      <c r="I30" s="464">
        <f>G30-H30</f>
        <v>15540</v>
      </c>
      <c r="J30" s="464">
        <f>$F30*I30</f>
        <v>971250</v>
      </c>
      <c r="K30" s="533">
        <f>J30/1000000</f>
        <v>0.97125</v>
      </c>
      <c r="L30" s="461">
        <v>987357</v>
      </c>
      <c r="M30" s="291">
        <v>987178</v>
      </c>
      <c r="N30" s="464">
        <f>L30-M30</f>
        <v>179</v>
      </c>
      <c r="O30" s="464">
        <f>$F30*N30</f>
        <v>11187.5</v>
      </c>
      <c r="P30" s="533">
        <f>O30/1000000</f>
        <v>0.0111875</v>
      </c>
      <c r="Q30" s="469"/>
    </row>
    <row r="31" spans="1:17" ht="19.5" customHeight="1">
      <c r="A31" s="267">
        <v>13</v>
      </c>
      <c r="B31" s="293" t="s">
        <v>270</v>
      </c>
      <c r="C31" s="291">
        <v>4865179</v>
      </c>
      <c r="D31" s="277" t="s">
        <v>12</v>
      </c>
      <c r="E31" s="96" t="s">
        <v>345</v>
      </c>
      <c r="F31" s="534">
        <v>800</v>
      </c>
      <c r="G31" s="461">
        <v>473</v>
      </c>
      <c r="H31" s="462">
        <v>315</v>
      </c>
      <c r="I31" s="464">
        <f>G31-H31</f>
        <v>158</v>
      </c>
      <c r="J31" s="464">
        <f>$F31*I31</f>
        <v>126400</v>
      </c>
      <c r="K31" s="533">
        <f>J31/1000000</f>
        <v>0.1264</v>
      </c>
      <c r="L31" s="461">
        <v>387</v>
      </c>
      <c r="M31" s="462">
        <v>378</v>
      </c>
      <c r="N31" s="464">
        <f>L31-M31</f>
        <v>9</v>
      </c>
      <c r="O31" s="464">
        <f>$F31*N31</f>
        <v>7200</v>
      </c>
      <c r="P31" s="533">
        <f>O31/1000000</f>
        <v>0.0072</v>
      </c>
      <c r="Q31" s="469"/>
    </row>
    <row r="32" spans="1:17" ht="19.5" customHeight="1">
      <c r="A32" s="267">
        <v>14</v>
      </c>
      <c r="B32" s="293" t="s">
        <v>271</v>
      </c>
      <c r="C32" s="291">
        <v>4864795</v>
      </c>
      <c r="D32" s="277" t="s">
        <v>12</v>
      </c>
      <c r="E32" s="96" t="s">
        <v>345</v>
      </c>
      <c r="F32" s="534">
        <v>100</v>
      </c>
      <c r="G32" s="461">
        <v>988947</v>
      </c>
      <c r="H32" s="462">
        <v>989172</v>
      </c>
      <c r="I32" s="464">
        <f t="shared" si="0"/>
        <v>-225</v>
      </c>
      <c r="J32" s="464">
        <f t="shared" si="1"/>
        <v>-22500</v>
      </c>
      <c r="K32" s="533">
        <f t="shared" si="2"/>
        <v>-0.0225</v>
      </c>
      <c r="L32" s="461">
        <v>999593</v>
      </c>
      <c r="M32" s="462">
        <v>999590</v>
      </c>
      <c r="N32" s="464">
        <f t="shared" si="3"/>
        <v>3</v>
      </c>
      <c r="O32" s="464">
        <f t="shared" si="4"/>
        <v>300</v>
      </c>
      <c r="P32" s="533">
        <f t="shared" si="5"/>
        <v>0.0003</v>
      </c>
      <c r="Q32" s="481"/>
    </row>
    <row r="33" spans="1:17" ht="19.5" customHeight="1">
      <c r="A33" s="267">
        <v>15</v>
      </c>
      <c r="B33" s="293" t="s">
        <v>374</v>
      </c>
      <c r="C33" s="291">
        <v>4864821</v>
      </c>
      <c r="D33" s="277" t="s">
        <v>12</v>
      </c>
      <c r="E33" s="96" t="s">
        <v>345</v>
      </c>
      <c r="F33" s="534">
        <v>150</v>
      </c>
      <c r="G33" s="461">
        <v>998981</v>
      </c>
      <c r="H33" s="462">
        <v>998973</v>
      </c>
      <c r="I33" s="464">
        <f t="shared" si="0"/>
        <v>8</v>
      </c>
      <c r="J33" s="464">
        <f t="shared" si="1"/>
        <v>1200</v>
      </c>
      <c r="K33" s="533">
        <f t="shared" si="2"/>
        <v>0.0012</v>
      </c>
      <c r="L33" s="461">
        <v>994103</v>
      </c>
      <c r="M33" s="462">
        <v>995153</v>
      </c>
      <c r="N33" s="464">
        <f t="shared" si="3"/>
        <v>-1050</v>
      </c>
      <c r="O33" s="464">
        <f t="shared" si="4"/>
        <v>-157500</v>
      </c>
      <c r="P33" s="539">
        <f t="shared" si="5"/>
        <v>-0.1575</v>
      </c>
      <c r="Q33" s="509"/>
    </row>
    <row r="34" spans="1:17" ht="19.5" customHeight="1">
      <c r="A34" s="267"/>
      <c r="B34" s="290" t="s">
        <v>257</v>
      </c>
      <c r="C34" s="291"/>
      <c r="D34" s="277"/>
      <c r="E34" s="84"/>
      <c r="F34" s="292"/>
      <c r="G34" s="268"/>
      <c r="H34" s="283"/>
      <c r="I34" s="283"/>
      <c r="J34" s="299"/>
      <c r="K34" s="298"/>
      <c r="L34" s="304"/>
      <c r="M34" s="283"/>
      <c r="N34" s="283"/>
      <c r="O34" s="283"/>
      <c r="P34" s="540"/>
      <c r="Q34" s="469"/>
    </row>
    <row r="35" spans="1:17" ht="19.5" customHeight="1">
      <c r="A35" s="267">
        <v>16</v>
      </c>
      <c r="B35" s="293" t="s">
        <v>272</v>
      </c>
      <c r="C35" s="291">
        <v>4865185</v>
      </c>
      <c r="D35" s="277" t="s">
        <v>12</v>
      </c>
      <c r="E35" s="96" t="s">
        <v>345</v>
      </c>
      <c r="F35" s="534">
        <v>-2500</v>
      </c>
      <c r="G35" s="461">
        <v>998835</v>
      </c>
      <c r="H35" s="462">
        <v>998926</v>
      </c>
      <c r="I35" s="464">
        <f>G35-H35</f>
        <v>-91</v>
      </c>
      <c r="J35" s="464">
        <f>$F35*I35</f>
        <v>227500</v>
      </c>
      <c r="K35" s="533">
        <f>J35/1000000</f>
        <v>0.2275</v>
      </c>
      <c r="L35" s="461">
        <v>3071</v>
      </c>
      <c r="M35" s="462">
        <v>3071</v>
      </c>
      <c r="N35" s="464">
        <f>L35-M35</f>
        <v>0</v>
      </c>
      <c r="O35" s="464">
        <f>$F35*N35</f>
        <v>0</v>
      </c>
      <c r="P35" s="539">
        <f>O35/1000000</f>
        <v>0</v>
      </c>
      <c r="Q35" s="480"/>
    </row>
    <row r="36" spans="1:17" ht="19.5" customHeight="1">
      <c r="A36" s="267">
        <v>17</v>
      </c>
      <c r="B36" s="293" t="s">
        <v>275</v>
      </c>
      <c r="C36" s="291">
        <v>4902559</v>
      </c>
      <c r="D36" s="277" t="s">
        <v>12</v>
      </c>
      <c r="E36" s="96" t="s">
        <v>345</v>
      </c>
      <c r="F36" s="291">
        <v>-300</v>
      </c>
      <c r="G36" s="461">
        <v>999999</v>
      </c>
      <c r="H36" s="462">
        <v>999999</v>
      </c>
      <c r="I36" s="464">
        <f>G36-H36</f>
        <v>0</v>
      </c>
      <c r="J36" s="464">
        <f>$F36*I36</f>
        <v>0</v>
      </c>
      <c r="K36" s="533">
        <f>J36/1000000</f>
        <v>0</v>
      </c>
      <c r="L36" s="461">
        <v>999984</v>
      </c>
      <c r="M36" s="462">
        <v>999989</v>
      </c>
      <c r="N36" s="464">
        <f>L36-M36</f>
        <v>-5</v>
      </c>
      <c r="O36" s="464">
        <f>$F36*N36</f>
        <v>1500</v>
      </c>
      <c r="P36" s="533">
        <f>O36/1000000</f>
        <v>0.0015</v>
      </c>
      <c r="Q36" s="469"/>
    </row>
    <row r="37" spans="1:17" ht="19.5" customHeight="1" thickBot="1">
      <c r="A37" s="295"/>
      <c r="B37" s="296" t="s">
        <v>273</v>
      </c>
      <c r="C37" s="296"/>
      <c r="D37" s="296"/>
      <c r="E37" s="296"/>
      <c r="F37" s="296"/>
      <c r="G37" s="103"/>
      <c r="H37" s="102"/>
      <c r="I37" s="102"/>
      <c r="J37" s="102"/>
      <c r="K37" s="424">
        <f>SUM(K28:K36)</f>
        <v>2.6074499999999996</v>
      </c>
      <c r="L37" s="308"/>
      <c r="M37" s="734"/>
      <c r="N37" s="734"/>
      <c r="O37" s="734"/>
      <c r="P37" s="302">
        <f>SUM(P28:P36)</f>
        <v>0.0158875</v>
      </c>
      <c r="Q37" s="598"/>
    </row>
    <row r="38" spans="1:16" ht="13.5" thickTop="1">
      <c r="A38" s="55"/>
      <c r="B38" s="2"/>
      <c r="C38" s="92"/>
      <c r="D38" s="55"/>
      <c r="E38" s="92"/>
      <c r="F38" s="9"/>
      <c r="G38" s="9"/>
      <c r="H38" s="9"/>
      <c r="I38" s="9"/>
      <c r="J38" s="9"/>
      <c r="K38" s="10"/>
      <c r="L38" s="309"/>
      <c r="M38" s="587"/>
      <c r="N38" s="587"/>
      <c r="O38" s="587"/>
      <c r="P38" s="587"/>
    </row>
    <row r="39" spans="11:16" ht="12.75">
      <c r="K39" s="587"/>
      <c r="L39" s="587"/>
      <c r="M39" s="587"/>
      <c r="N39" s="587"/>
      <c r="O39" s="587"/>
      <c r="P39" s="587"/>
    </row>
    <row r="40" spans="7:16" ht="12.75">
      <c r="G40" s="735"/>
      <c r="K40" s="587"/>
      <c r="L40" s="587"/>
      <c r="M40" s="587"/>
      <c r="N40" s="587"/>
      <c r="O40" s="587"/>
      <c r="P40" s="587"/>
    </row>
    <row r="41" spans="2:16" ht="21.75">
      <c r="B41" s="189" t="s">
        <v>331</v>
      </c>
      <c r="K41" s="736">
        <f>K20</f>
        <v>0.4458</v>
      </c>
      <c r="L41" s="737"/>
      <c r="M41" s="737"/>
      <c r="N41" s="737"/>
      <c r="O41" s="737"/>
      <c r="P41" s="736">
        <f>P20</f>
        <v>-0.2239</v>
      </c>
    </row>
    <row r="42" spans="2:16" ht="21.75">
      <c r="B42" s="189" t="s">
        <v>332</v>
      </c>
      <c r="K42" s="736">
        <f>K25</f>
        <v>-0.649075</v>
      </c>
      <c r="L42" s="737"/>
      <c r="M42" s="737"/>
      <c r="N42" s="737"/>
      <c r="O42" s="737"/>
      <c r="P42" s="736">
        <f>P25</f>
        <v>0.022074999999999997</v>
      </c>
    </row>
    <row r="43" spans="2:16" ht="21.75">
      <c r="B43" s="189" t="s">
        <v>333</v>
      </c>
      <c r="K43" s="736">
        <f>K37</f>
        <v>2.6074499999999996</v>
      </c>
      <c r="L43" s="737"/>
      <c r="M43" s="737"/>
      <c r="N43" s="737"/>
      <c r="O43" s="737"/>
      <c r="P43" s="738">
        <f>P37</f>
        <v>0.0158875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A1">
      <selection activeCell="A45" sqref="A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236</v>
      </c>
    </row>
    <row r="2" spans="1:16" ht="20.25">
      <c r="A2" s="316" t="s">
        <v>237</v>
      </c>
      <c r="P2" s="274" t="str">
        <f>NDPL!Q1</f>
        <v>APRIL-2017</v>
      </c>
    </row>
    <row r="3" spans="1:9" ht="18">
      <c r="A3" s="185" t="s">
        <v>350</v>
      </c>
      <c r="B3" s="185"/>
      <c r="C3" s="262"/>
      <c r="D3" s="263"/>
      <c r="E3" s="263"/>
      <c r="F3" s="262"/>
      <c r="G3" s="262"/>
      <c r="H3" s="262"/>
      <c r="I3" s="262"/>
    </row>
    <row r="4" spans="1:16" ht="24" thickBot="1">
      <c r="A4" s="3"/>
      <c r="G4" s="18"/>
      <c r="H4" s="18"/>
      <c r="I4" s="48" t="s">
        <v>396</v>
      </c>
      <c r="J4" s="18"/>
      <c r="K4" s="18"/>
      <c r="L4" s="18"/>
      <c r="M4" s="18"/>
      <c r="N4" s="48" t="s">
        <v>397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01/05/2017</v>
      </c>
      <c r="H5" s="33" t="str">
        <f>NDPL!H5</f>
        <v>INTIAL READING 01/04/2017</v>
      </c>
      <c r="I5" s="33" t="s">
        <v>4</v>
      </c>
      <c r="J5" s="33" t="s">
        <v>5</v>
      </c>
      <c r="K5" s="33" t="s">
        <v>6</v>
      </c>
      <c r="L5" s="35" t="str">
        <f>NDPL!G5</f>
        <v>FINAL READING 01/05/2017</v>
      </c>
      <c r="M5" s="33" t="str">
        <f>NDPL!H5</f>
        <v>INTIAL READING 01/04/2017</v>
      </c>
      <c r="N5" s="33" t="s">
        <v>4</v>
      </c>
      <c r="O5" s="33" t="s">
        <v>5</v>
      </c>
      <c r="P5" s="34" t="s">
        <v>6</v>
      </c>
      <c r="Q5" s="34" t="s">
        <v>308</v>
      </c>
    </row>
    <row r="6" ht="14.25" thickBot="1" thickTop="1"/>
    <row r="7" spans="1:17" ht="13.5" thickTop="1">
      <c r="A7" s="23"/>
      <c r="B7" s="113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3"/>
    </row>
    <row r="8" spans="1:17" ht="18">
      <c r="A8" s="117"/>
      <c r="B8" s="439" t="s">
        <v>282</v>
      </c>
      <c r="C8" s="438"/>
      <c r="D8" s="120"/>
      <c r="E8" s="120"/>
      <c r="F8" s="122"/>
      <c r="G8" s="131"/>
      <c r="H8" s="18"/>
      <c r="I8" s="68"/>
      <c r="J8" s="68"/>
      <c r="K8" s="70"/>
      <c r="L8" s="69"/>
      <c r="M8" s="67"/>
      <c r="N8" s="68"/>
      <c r="O8" s="68"/>
      <c r="P8" s="70"/>
      <c r="Q8" s="154"/>
    </row>
    <row r="9" spans="1:17" ht="18">
      <c r="A9" s="124"/>
      <c r="B9" s="440" t="s">
        <v>283</v>
      </c>
      <c r="C9" s="441" t="s">
        <v>277</v>
      </c>
      <c r="D9" s="125"/>
      <c r="E9" s="120"/>
      <c r="F9" s="122"/>
      <c r="G9" s="22"/>
      <c r="H9" s="18"/>
      <c r="I9" s="68"/>
      <c r="J9" s="68"/>
      <c r="K9" s="70"/>
      <c r="L9" s="184"/>
      <c r="M9" s="68"/>
      <c r="N9" s="68"/>
      <c r="O9" s="68"/>
      <c r="P9" s="70"/>
      <c r="Q9" s="154"/>
    </row>
    <row r="10" spans="1:17" s="465" customFormat="1" ht="20.25">
      <c r="A10" s="430">
        <v>1</v>
      </c>
      <c r="B10" s="573" t="s">
        <v>278</v>
      </c>
      <c r="C10" s="438">
        <v>4865001</v>
      </c>
      <c r="D10" s="456" t="s">
        <v>12</v>
      </c>
      <c r="E10" s="120" t="s">
        <v>354</v>
      </c>
      <c r="F10" s="574">
        <v>2000</v>
      </c>
      <c r="G10" s="461">
        <v>39811</v>
      </c>
      <c r="H10" s="462">
        <v>38912</v>
      </c>
      <c r="I10" s="462">
        <f>G10-H10</f>
        <v>899</v>
      </c>
      <c r="J10" s="462">
        <f>$F10*I10</f>
        <v>1798000</v>
      </c>
      <c r="K10" s="462">
        <f>J10/1000000</f>
        <v>1.798</v>
      </c>
      <c r="L10" s="461">
        <v>1866</v>
      </c>
      <c r="M10" s="462">
        <v>1848</v>
      </c>
      <c r="N10" s="463">
        <f>L10-M10</f>
        <v>18</v>
      </c>
      <c r="O10" s="463">
        <f>$F10*N10</f>
        <v>36000</v>
      </c>
      <c r="P10" s="575">
        <f>O10/1000000</f>
        <v>0.036</v>
      </c>
      <c r="Q10" s="469"/>
    </row>
    <row r="11" spans="1:17" s="465" customFormat="1" ht="20.25">
      <c r="A11" s="430">
        <v>2</v>
      </c>
      <c r="B11" s="573" t="s">
        <v>280</v>
      </c>
      <c r="C11" s="438">
        <v>4864886</v>
      </c>
      <c r="D11" s="456" t="s">
        <v>12</v>
      </c>
      <c r="E11" s="120" t="s">
        <v>354</v>
      </c>
      <c r="F11" s="574">
        <v>5000</v>
      </c>
      <c r="G11" s="461">
        <v>7285</v>
      </c>
      <c r="H11" s="462">
        <v>6938</v>
      </c>
      <c r="I11" s="462">
        <f>G11-H11</f>
        <v>347</v>
      </c>
      <c r="J11" s="462">
        <f>$F11*I11</f>
        <v>1735000</v>
      </c>
      <c r="K11" s="462">
        <f>J11/1000000</f>
        <v>1.735</v>
      </c>
      <c r="L11" s="461">
        <v>188</v>
      </c>
      <c r="M11" s="462">
        <v>179</v>
      </c>
      <c r="N11" s="463">
        <f>L11-M11</f>
        <v>9</v>
      </c>
      <c r="O11" s="463">
        <f>$F11*N11</f>
        <v>45000</v>
      </c>
      <c r="P11" s="575">
        <f>O11/1000000</f>
        <v>0.045</v>
      </c>
      <c r="Q11" s="469"/>
    </row>
    <row r="12" spans="1:17" ht="14.25">
      <c r="A12" s="95"/>
      <c r="B12" s="129"/>
      <c r="C12" s="110"/>
      <c r="D12" s="456"/>
      <c r="E12" s="127"/>
      <c r="F12" s="128"/>
      <c r="G12" s="132"/>
      <c r="H12" s="133"/>
      <c r="I12" s="68"/>
      <c r="J12" s="68"/>
      <c r="K12" s="70"/>
      <c r="L12" s="184"/>
      <c r="M12" s="68"/>
      <c r="N12" s="68"/>
      <c r="O12" s="68"/>
      <c r="P12" s="70"/>
      <c r="Q12" s="154"/>
    </row>
    <row r="13" spans="1:17" ht="14.25">
      <c r="A13" s="95"/>
      <c r="B13" s="126"/>
      <c r="C13" s="110"/>
      <c r="D13" s="456"/>
      <c r="E13" s="127"/>
      <c r="F13" s="128"/>
      <c r="G13" s="132"/>
      <c r="H13" s="133"/>
      <c r="I13" s="68"/>
      <c r="J13" s="68"/>
      <c r="K13" s="70"/>
      <c r="L13" s="184"/>
      <c r="M13" s="68"/>
      <c r="N13" s="68"/>
      <c r="O13" s="68"/>
      <c r="P13" s="70"/>
      <c r="Q13" s="154"/>
    </row>
    <row r="14" spans="1:17" ht="18">
      <c r="A14" s="95"/>
      <c r="B14" s="126"/>
      <c r="C14" s="110"/>
      <c r="D14" s="456"/>
      <c r="E14" s="127"/>
      <c r="F14" s="128"/>
      <c r="G14" s="132"/>
      <c r="H14" s="451" t="s">
        <v>317</v>
      </c>
      <c r="I14" s="433"/>
      <c r="J14" s="297"/>
      <c r="K14" s="434">
        <f>SUM(K10:K11)</f>
        <v>3.5330000000000004</v>
      </c>
      <c r="L14" s="184"/>
      <c r="M14" s="452" t="s">
        <v>317</v>
      </c>
      <c r="N14" s="435"/>
      <c r="O14" s="431"/>
      <c r="P14" s="436">
        <f>SUM(P10:P11)</f>
        <v>0.08099999999999999</v>
      </c>
      <c r="Q14" s="154"/>
    </row>
    <row r="15" spans="1:17" ht="18">
      <c r="A15" s="95"/>
      <c r="B15" s="313"/>
      <c r="C15" s="312"/>
      <c r="D15" s="456"/>
      <c r="E15" s="127"/>
      <c r="F15" s="128"/>
      <c r="G15" s="132"/>
      <c r="H15" s="133"/>
      <c r="I15" s="68"/>
      <c r="J15" s="68"/>
      <c r="K15" s="70"/>
      <c r="L15" s="184"/>
      <c r="M15" s="68"/>
      <c r="N15" s="68"/>
      <c r="O15" s="68"/>
      <c r="P15" s="70"/>
      <c r="Q15" s="154"/>
    </row>
    <row r="16" spans="1:17" ht="18">
      <c r="A16" s="22"/>
      <c r="B16" s="18"/>
      <c r="C16" s="18"/>
      <c r="D16" s="18"/>
      <c r="E16" s="18"/>
      <c r="F16" s="18"/>
      <c r="G16" s="22"/>
      <c r="H16" s="454"/>
      <c r="I16" s="453"/>
      <c r="J16" s="397"/>
      <c r="K16" s="437"/>
      <c r="L16" s="22"/>
      <c r="M16" s="454"/>
      <c r="N16" s="437"/>
      <c r="O16" s="397"/>
      <c r="P16" s="437"/>
      <c r="Q16" s="154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4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8"/>
      <c r="J18" s="27"/>
      <c r="K18" s="199"/>
      <c r="L18" s="26"/>
      <c r="M18" s="27"/>
      <c r="N18" s="198"/>
      <c r="O18" s="27"/>
      <c r="P18" s="199"/>
      <c r="Q18" s="155"/>
    </row>
    <row r="19" ht="13.5" thickTop="1"/>
    <row r="23" spans="1:16" ht="18">
      <c r="A23" s="442" t="s">
        <v>285</v>
      </c>
      <c r="B23" s="186"/>
      <c r="C23" s="186"/>
      <c r="D23" s="186"/>
      <c r="E23" s="186"/>
      <c r="F23" s="186"/>
      <c r="K23" s="134">
        <f>(K14+K16)</f>
        <v>3.5330000000000004</v>
      </c>
      <c r="L23" s="135"/>
      <c r="M23" s="135"/>
      <c r="N23" s="135"/>
      <c r="O23" s="135"/>
      <c r="P23" s="134">
        <f>(P14+P16)</f>
        <v>0.08099999999999999</v>
      </c>
    </row>
    <row r="26" spans="1:2" ht="18">
      <c r="A26" s="442" t="s">
        <v>286</v>
      </c>
      <c r="B26" s="442" t="s">
        <v>287</v>
      </c>
    </row>
    <row r="27" spans="1:16" ht="18">
      <c r="A27" s="200"/>
      <c r="B27" s="200"/>
      <c r="H27" s="158" t="s">
        <v>288</v>
      </c>
      <c r="I27" s="186"/>
      <c r="J27" s="158"/>
      <c r="K27" s="272">
        <v>0</v>
      </c>
      <c r="L27" s="272"/>
      <c r="M27" s="272"/>
      <c r="N27" s="272"/>
      <c r="O27" s="272"/>
      <c r="P27" s="272">
        <v>0</v>
      </c>
    </row>
    <row r="28" spans="8:16" ht="18">
      <c r="H28" s="158" t="s">
        <v>289</v>
      </c>
      <c r="I28" s="186"/>
      <c r="J28" s="158"/>
      <c r="K28" s="272">
        <f>BRPL!K18</f>
        <v>0</v>
      </c>
      <c r="L28" s="272"/>
      <c r="M28" s="272"/>
      <c r="N28" s="272"/>
      <c r="O28" s="272"/>
      <c r="P28" s="272">
        <f>BRPL!P18</f>
        <v>0</v>
      </c>
    </row>
    <row r="29" spans="8:16" ht="18">
      <c r="H29" s="158" t="s">
        <v>290</v>
      </c>
      <c r="I29" s="186"/>
      <c r="J29" s="158"/>
      <c r="K29" s="186">
        <f>BYPL!K32</f>
        <v>-1.43525</v>
      </c>
      <c r="L29" s="186"/>
      <c r="M29" s="443"/>
      <c r="N29" s="186"/>
      <c r="O29" s="186"/>
      <c r="P29" s="186">
        <f>BYPL!P32</f>
        <v>-3.3539000000000003</v>
      </c>
    </row>
    <row r="30" spans="8:16" ht="18">
      <c r="H30" s="158" t="s">
        <v>291</v>
      </c>
      <c r="I30" s="186"/>
      <c r="J30" s="158"/>
      <c r="K30" s="186">
        <f>NDMC!K33</f>
        <v>-0.3349000000000001</v>
      </c>
      <c r="L30" s="186"/>
      <c r="M30" s="186"/>
      <c r="N30" s="186"/>
      <c r="O30" s="186"/>
      <c r="P30" s="186">
        <f>NDMC!P33</f>
        <v>0.2048</v>
      </c>
    </row>
    <row r="31" spans="8:16" ht="18">
      <c r="H31" s="158" t="s">
        <v>292</v>
      </c>
      <c r="I31" s="186"/>
      <c r="J31" s="158"/>
      <c r="K31" s="186"/>
      <c r="L31" s="186"/>
      <c r="M31" s="186"/>
      <c r="N31" s="186"/>
      <c r="O31" s="186"/>
      <c r="P31" s="186"/>
    </row>
    <row r="32" spans="8:16" ht="18">
      <c r="H32" s="444" t="s">
        <v>293</v>
      </c>
      <c r="I32" s="158"/>
      <c r="J32" s="158"/>
      <c r="K32" s="158">
        <f>SUM(K27:K31)</f>
        <v>-1.7701500000000001</v>
      </c>
      <c r="L32" s="186"/>
      <c r="M32" s="186"/>
      <c r="N32" s="186"/>
      <c r="O32" s="186"/>
      <c r="P32" s="158">
        <f>SUM(P27:P31)</f>
        <v>-3.1491000000000002</v>
      </c>
    </row>
    <row r="33" spans="8:16" ht="18">
      <c r="H33" s="186"/>
      <c r="I33" s="186"/>
      <c r="J33" s="186"/>
      <c r="K33" s="186"/>
      <c r="L33" s="186"/>
      <c r="M33" s="186"/>
      <c r="N33" s="186"/>
      <c r="O33" s="186"/>
      <c r="P33" s="186"/>
    </row>
    <row r="34" spans="1:16" ht="18">
      <c r="A34" s="442" t="s">
        <v>318</v>
      </c>
      <c r="B34" s="112"/>
      <c r="C34" s="112"/>
      <c r="D34" s="112"/>
      <c r="E34" s="112"/>
      <c r="F34" s="112"/>
      <c r="G34" s="112"/>
      <c r="H34" s="158"/>
      <c r="I34" s="445"/>
      <c r="J34" s="158"/>
      <c r="K34" s="445">
        <f>K23+K32</f>
        <v>1.7628500000000003</v>
      </c>
      <c r="L34" s="186"/>
      <c r="M34" s="186"/>
      <c r="N34" s="186"/>
      <c r="O34" s="186"/>
      <c r="P34" s="445">
        <f>P23+P32</f>
        <v>-3.0681000000000003</v>
      </c>
    </row>
    <row r="35" spans="1:10" ht="18">
      <c r="A35" s="158"/>
      <c r="B35" s="111"/>
      <c r="C35" s="112"/>
      <c r="D35" s="112"/>
      <c r="E35" s="112"/>
      <c r="F35" s="112"/>
      <c r="G35" s="112"/>
      <c r="H35" s="112"/>
      <c r="I35" s="137"/>
      <c r="J35" s="112"/>
    </row>
    <row r="36" spans="1:10" ht="18">
      <c r="A36" s="444" t="s">
        <v>294</v>
      </c>
      <c r="B36" s="158" t="s">
        <v>295</v>
      </c>
      <c r="C36" s="112"/>
      <c r="D36" s="112"/>
      <c r="E36" s="112"/>
      <c r="F36" s="112"/>
      <c r="G36" s="112"/>
      <c r="H36" s="112"/>
      <c r="I36" s="137"/>
      <c r="J36" s="112"/>
    </row>
    <row r="37" spans="1:10" ht="12.75">
      <c r="A37" s="136"/>
      <c r="B37" s="111"/>
      <c r="C37" s="112"/>
      <c r="D37" s="112"/>
      <c r="E37" s="112"/>
      <c r="F37" s="112"/>
      <c r="G37" s="112"/>
      <c r="H37" s="112"/>
      <c r="I37" s="137"/>
      <c r="J37" s="112"/>
    </row>
    <row r="38" spans="1:16" ht="18">
      <c r="A38" s="446" t="s">
        <v>296</v>
      </c>
      <c r="B38" s="447" t="s">
        <v>297</v>
      </c>
      <c r="C38" s="448" t="s">
        <v>298</v>
      </c>
      <c r="D38" s="447"/>
      <c r="E38" s="447"/>
      <c r="F38" s="447"/>
      <c r="G38" s="397">
        <v>31.4065</v>
      </c>
      <c r="H38" s="447" t="s">
        <v>299</v>
      </c>
      <c r="I38" s="447"/>
      <c r="J38" s="449"/>
      <c r="K38" s="447">
        <f>($K$34*G38)/100</f>
        <v>0.5536494852500001</v>
      </c>
      <c r="L38" s="447"/>
      <c r="M38" s="447"/>
      <c r="N38" s="447"/>
      <c r="O38" s="447"/>
      <c r="P38" s="447">
        <f>($P$34*G38)/100</f>
        <v>-0.9635828265</v>
      </c>
    </row>
    <row r="39" spans="1:16" ht="18">
      <c r="A39" s="446" t="s">
        <v>300</v>
      </c>
      <c r="B39" s="447" t="s">
        <v>355</v>
      </c>
      <c r="C39" s="448" t="s">
        <v>298</v>
      </c>
      <c r="D39" s="447"/>
      <c r="E39" s="447"/>
      <c r="F39" s="447"/>
      <c r="G39" s="397">
        <v>40.0425</v>
      </c>
      <c r="H39" s="447" t="s">
        <v>299</v>
      </c>
      <c r="I39" s="447"/>
      <c r="J39" s="449"/>
      <c r="K39" s="447">
        <f>($K$34*G39)/100</f>
        <v>0.70588921125</v>
      </c>
      <c r="L39" s="447"/>
      <c r="M39" s="447"/>
      <c r="N39" s="447"/>
      <c r="O39" s="447"/>
      <c r="P39" s="447">
        <f>($P$34*G39)/100</f>
        <v>-1.2285439425</v>
      </c>
    </row>
    <row r="40" spans="1:16" ht="18">
      <c r="A40" s="446" t="s">
        <v>301</v>
      </c>
      <c r="B40" s="447" t="s">
        <v>356</v>
      </c>
      <c r="C40" s="448" t="s">
        <v>298</v>
      </c>
      <c r="D40" s="447"/>
      <c r="E40" s="447"/>
      <c r="F40" s="447"/>
      <c r="G40" s="397">
        <v>22.6446</v>
      </c>
      <c r="H40" s="447" t="s">
        <v>299</v>
      </c>
      <c r="I40" s="447"/>
      <c r="J40" s="449"/>
      <c r="K40" s="447">
        <f>($K$34*G40)/100</f>
        <v>0.3991903311000001</v>
      </c>
      <c r="L40" s="447"/>
      <c r="M40" s="447"/>
      <c r="N40" s="447"/>
      <c r="O40" s="447"/>
      <c r="P40" s="447">
        <f>($P$34*G40)/100</f>
        <v>-0.6947589726000001</v>
      </c>
    </row>
    <row r="41" spans="1:16" ht="18">
      <c r="A41" s="446" t="s">
        <v>302</v>
      </c>
      <c r="B41" s="447" t="s">
        <v>357</v>
      </c>
      <c r="C41" s="448" t="s">
        <v>298</v>
      </c>
      <c r="D41" s="447"/>
      <c r="E41" s="447"/>
      <c r="F41" s="447"/>
      <c r="G41" s="397">
        <v>4.9907</v>
      </c>
      <c r="H41" s="447" t="s">
        <v>299</v>
      </c>
      <c r="I41" s="447"/>
      <c r="J41" s="449"/>
      <c r="K41" s="447">
        <f>($K$34*G41)/100</f>
        <v>0.08797855495000002</v>
      </c>
      <c r="L41" s="447"/>
      <c r="M41" s="447"/>
      <c r="N41" s="447"/>
      <c r="O41" s="447"/>
      <c r="P41" s="447">
        <f>($P$34*G41)/100</f>
        <v>-0.15311966670000002</v>
      </c>
    </row>
    <row r="42" spans="1:16" ht="18">
      <c r="A42" s="446" t="s">
        <v>303</v>
      </c>
      <c r="B42" s="447" t="s">
        <v>358</v>
      </c>
      <c r="C42" s="448" t="s">
        <v>298</v>
      </c>
      <c r="D42" s="447"/>
      <c r="E42" s="447"/>
      <c r="F42" s="447"/>
      <c r="G42" s="397">
        <v>0.9157</v>
      </c>
      <c r="H42" s="447" t="s">
        <v>299</v>
      </c>
      <c r="I42" s="447"/>
      <c r="J42" s="449"/>
      <c r="K42" s="447">
        <f>($K$34*G42)/100</f>
        <v>0.01614241745</v>
      </c>
      <c r="L42" s="447"/>
      <c r="M42" s="447"/>
      <c r="N42" s="447"/>
      <c r="O42" s="447"/>
      <c r="P42" s="447">
        <f>($P$34*G42)/100</f>
        <v>-0.0280945917</v>
      </c>
    </row>
    <row r="43" spans="6:10" ht="12.75">
      <c r="F43" s="138"/>
      <c r="J43" s="139"/>
    </row>
    <row r="44" spans="1:10" ht="15">
      <c r="A44" s="450" t="s">
        <v>481</v>
      </c>
      <c r="F44" s="138"/>
      <c r="J44" s="13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4">
      <selection activeCell="I13" sqref="I1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140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9.00390625" style="0" customWidth="1"/>
    <col min="16" max="16" width="4.140625" style="0" customWidth="1"/>
  </cols>
  <sheetData>
    <row r="1" spans="1:18" ht="68.25" customHeigh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64"/>
      <c r="R1" s="18"/>
    </row>
    <row r="2" spans="1:18" ht="30">
      <c r="A2" s="208"/>
      <c r="B2" s="18"/>
      <c r="C2" s="18"/>
      <c r="D2" s="18"/>
      <c r="E2" s="18"/>
      <c r="F2" s="18"/>
      <c r="G2" s="388" t="s">
        <v>353</v>
      </c>
      <c r="H2" s="18"/>
      <c r="I2" s="18"/>
      <c r="J2" s="18"/>
      <c r="K2" s="18"/>
      <c r="L2" s="18"/>
      <c r="M2" s="18"/>
      <c r="N2" s="18"/>
      <c r="O2" s="18"/>
      <c r="P2" s="18"/>
      <c r="Q2" s="265"/>
      <c r="R2" s="18"/>
    </row>
    <row r="3" spans="1:18" ht="26.25">
      <c r="A3" s="20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5"/>
      <c r="R3" s="18"/>
    </row>
    <row r="4" spans="1:18" ht="25.5">
      <c r="A4" s="20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5"/>
      <c r="R4" s="18"/>
    </row>
    <row r="5" spans="1:18" ht="23.25">
      <c r="A5" s="214"/>
      <c r="B5" s="18"/>
      <c r="C5" s="383" t="s">
        <v>383</v>
      </c>
      <c r="D5" s="18"/>
      <c r="E5" s="18"/>
      <c r="F5" s="18"/>
      <c r="G5" s="18"/>
      <c r="H5" s="18"/>
      <c r="I5" s="18"/>
      <c r="J5" s="18"/>
      <c r="K5" s="18"/>
      <c r="L5" s="211"/>
      <c r="M5" s="18"/>
      <c r="N5" s="18"/>
      <c r="O5" s="18"/>
      <c r="P5" s="18"/>
      <c r="Q5" s="265"/>
      <c r="R5" s="18"/>
    </row>
    <row r="6" spans="1:18" ht="18">
      <c r="A6" s="210"/>
      <c r="B6" s="10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5"/>
      <c r="R6" s="18"/>
    </row>
    <row r="7" spans="1:18" ht="26.25">
      <c r="A7" s="208"/>
      <c r="B7" s="18"/>
      <c r="C7" s="18"/>
      <c r="D7" s="18"/>
      <c r="E7" s="18"/>
      <c r="F7" s="251" t="s">
        <v>465</v>
      </c>
      <c r="G7" s="18"/>
      <c r="H7" s="18"/>
      <c r="I7" s="18"/>
      <c r="J7" s="18"/>
      <c r="K7" s="18"/>
      <c r="L7" s="211"/>
      <c r="M7" s="18"/>
      <c r="N7" s="18"/>
      <c r="O7" s="18"/>
      <c r="P7" s="18"/>
      <c r="Q7" s="265"/>
      <c r="R7" s="18"/>
    </row>
    <row r="8" spans="1:18" ht="25.5">
      <c r="A8" s="209"/>
      <c r="B8" s="212"/>
      <c r="C8" s="18"/>
      <c r="D8" s="18"/>
      <c r="E8" s="18"/>
      <c r="F8" s="18"/>
      <c r="G8" s="18"/>
      <c r="H8" s="213"/>
      <c r="I8" s="18"/>
      <c r="J8" s="18"/>
      <c r="K8" s="18"/>
      <c r="L8" s="18"/>
      <c r="M8" s="18"/>
      <c r="N8" s="18"/>
      <c r="O8" s="18"/>
      <c r="P8" s="18"/>
      <c r="Q8" s="265"/>
      <c r="R8" s="18"/>
    </row>
    <row r="9" spans="1:18" ht="12.75">
      <c r="A9" s="214"/>
      <c r="B9" s="18"/>
      <c r="C9" s="18"/>
      <c r="D9" s="18"/>
      <c r="E9" s="18"/>
      <c r="F9" s="18"/>
      <c r="G9" s="18"/>
      <c r="H9" s="215"/>
      <c r="I9" s="18"/>
      <c r="J9" s="18"/>
      <c r="K9" s="18"/>
      <c r="L9" s="18"/>
      <c r="M9" s="18"/>
      <c r="N9" s="18"/>
      <c r="O9" s="18"/>
      <c r="P9" s="18"/>
      <c r="Q9" s="265"/>
      <c r="R9" s="18"/>
    </row>
    <row r="10" spans="1:18" ht="45.75" customHeight="1">
      <c r="A10" s="214"/>
      <c r="B10" s="258" t="s">
        <v>319</v>
      </c>
      <c r="C10" s="18"/>
      <c r="D10" s="18"/>
      <c r="E10" s="18"/>
      <c r="F10" s="18"/>
      <c r="G10" s="18"/>
      <c r="H10" s="215"/>
      <c r="I10" s="252"/>
      <c r="J10" s="67"/>
      <c r="K10" s="67"/>
      <c r="L10" s="67"/>
      <c r="M10" s="67"/>
      <c r="N10" s="252"/>
      <c r="O10" s="67"/>
      <c r="P10" s="67"/>
      <c r="Q10" s="265"/>
      <c r="R10" s="18"/>
    </row>
    <row r="11" spans="1:19" ht="20.25">
      <c r="A11" s="214"/>
      <c r="B11" s="18"/>
      <c r="C11" s="18"/>
      <c r="D11" s="18"/>
      <c r="E11" s="18"/>
      <c r="F11" s="18"/>
      <c r="G11" s="18"/>
      <c r="H11" s="218"/>
      <c r="I11" s="406" t="s">
        <v>338</v>
      </c>
      <c r="J11" s="253"/>
      <c r="K11" s="253"/>
      <c r="L11" s="253"/>
      <c r="M11" s="253"/>
      <c r="N11" s="406" t="s">
        <v>339</v>
      </c>
      <c r="O11" s="253"/>
      <c r="P11" s="253"/>
      <c r="Q11" s="377"/>
      <c r="R11" s="221"/>
      <c r="S11" s="201"/>
    </row>
    <row r="12" spans="1:18" ht="12.75">
      <c r="A12" s="214"/>
      <c r="B12" s="18"/>
      <c r="C12" s="18"/>
      <c r="D12" s="18"/>
      <c r="E12" s="18"/>
      <c r="F12" s="18"/>
      <c r="G12" s="18"/>
      <c r="H12" s="215"/>
      <c r="I12" s="250"/>
      <c r="J12" s="250"/>
      <c r="K12" s="250"/>
      <c r="L12" s="250"/>
      <c r="M12" s="250"/>
      <c r="N12" s="250"/>
      <c r="O12" s="250"/>
      <c r="P12" s="250"/>
      <c r="Q12" s="265"/>
      <c r="R12" s="18"/>
    </row>
    <row r="13" spans="1:18" ht="26.25">
      <c r="A13" s="382">
        <v>1</v>
      </c>
      <c r="B13" s="383" t="s">
        <v>320</v>
      </c>
      <c r="C13" s="384"/>
      <c r="D13" s="384"/>
      <c r="E13" s="381"/>
      <c r="F13" s="381"/>
      <c r="G13" s="217"/>
      <c r="H13" s="378" t="s">
        <v>352</v>
      </c>
      <c r="I13" s="379">
        <f>NDPL!K170</f>
        <v>1.0874145852499986</v>
      </c>
      <c r="J13" s="251"/>
      <c r="K13" s="251"/>
      <c r="L13" s="251"/>
      <c r="M13" s="378" t="s">
        <v>352</v>
      </c>
      <c r="N13" s="379">
        <f>NDPL!P170</f>
        <v>1.6423438401666672</v>
      </c>
      <c r="O13" s="251"/>
      <c r="P13" s="251"/>
      <c r="Q13" s="265"/>
      <c r="R13" s="18"/>
    </row>
    <row r="14" spans="1:18" ht="26.25">
      <c r="A14" s="382"/>
      <c r="B14" s="383"/>
      <c r="C14" s="384"/>
      <c r="D14" s="384"/>
      <c r="E14" s="381"/>
      <c r="F14" s="381"/>
      <c r="G14" s="217"/>
      <c r="H14" s="378"/>
      <c r="I14" s="379"/>
      <c r="J14" s="251"/>
      <c r="K14" s="251"/>
      <c r="L14" s="251"/>
      <c r="M14" s="378"/>
      <c r="N14" s="379"/>
      <c r="O14" s="251"/>
      <c r="P14" s="251"/>
      <c r="Q14" s="265"/>
      <c r="R14" s="18"/>
    </row>
    <row r="15" spans="1:18" ht="26.25">
      <c r="A15" s="382"/>
      <c r="B15" s="383"/>
      <c r="C15" s="384"/>
      <c r="D15" s="384"/>
      <c r="E15" s="381"/>
      <c r="F15" s="381"/>
      <c r="G15" s="212"/>
      <c r="H15" s="378"/>
      <c r="I15" s="379"/>
      <c r="J15" s="251"/>
      <c r="K15" s="251"/>
      <c r="L15" s="251"/>
      <c r="M15" s="378"/>
      <c r="N15" s="379"/>
      <c r="O15" s="251"/>
      <c r="P15" s="251"/>
      <c r="Q15" s="265"/>
      <c r="R15" s="18"/>
    </row>
    <row r="16" spans="1:18" ht="23.25" customHeight="1">
      <c r="A16" s="382">
        <v>2</v>
      </c>
      <c r="B16" s="383" t="s">
        <v>321</v>
      </c>
      <c r="C16" s="384"/>
      <c r="D16" s="384"/>
      <c r="E16" s="381"/>
      <c r="F16" s="381"/>
      <c r="G16" s="217"/>
      <c r="H16" s="378" t="s">
        <v>352</v>
      </c>
      <c r="I16" s="379">
        <f>BRPL!K203</f>
        <v>4.06828056325</v>
      </c>
      <c r="J16" s="251"/>
      <c r="K16" s="251"/>
      <c r="L16" s="251"/>
      <c r="M16" s="378" t="s">
        <v>352</v>
      </c>
      <c r="N16" s="379">
        <f>BRPL!P203</f>
        <v>7.902735615500003</v>
      </c>
      <c r="O16" s="251"/>
      <c r="P16" s="251"/>
      <c r="Q16" s="265"/>
      <c r="R16" s="18"/>
    </row>
    <row r="17" spans="1:18" ht="26.25">
      <c r="A17" s="382"/>
      <c r="B17" s="383"/>
      <c r="C17" s="384"/>
      <c r="D17" s="384"/>
      <c r="E17" s="381"/>
      <c r="F17" s="381"/>
      <c r="G17" s="217"/>
      <c r="H17" s="378"/>
      <c r="I17" s="379"/>
      <c r="J17" s="251"/>
      <c r="K17" s="251"/>
      <c r="L17" s="251"/>
      <c r="M17" s="378"/>
      <c r="N17" s="379"/>
      <c r="O17" s="251"/>
      <c r="P17" s="251"/>
      <c r="Q17" s="265"/>
      <c r="R17" s="18"/>
    </row>
    <row r="18" spans="1:18" ht="26.25">
      <c r="A18" s="382"/>
      <c r="B18" s="383"/>
      <c r="C18" s="384"/>
      <c r="D18" s="384"/>
      <c r="E18" s="381"/>
      <c r="F18" s="381"/>
      <c r="G18" s="212"/>
      <c r="H18" s="378"/>
      <c r="I18" s="379"/>
      <c r="J18" s="251"/>
      <c r="K18" s="251"/>
      <c r="L18" s="251"/>
      <c r="M18" s="378"/>
      <c r="N18" s="379"/>
      <c r="O18" s="251"/>
      <c r="P18" s="251"/>
      <c r="Q18" s="265"/>
      <c r="R18" s="18"/>
    </row>
    <row r="19" spans="1:18" ht="23.25" customHeight="1">
      <c r="A19" s="382">
        <v>3</v>
      </c>
      <c r="B19" s="383" t="s">
        <v>322</v>
      </c>
      <c r="C19" s="384"/>
      <c r="D19" s="384"/>
      <c r="E19" s="381"/>
      <c r="F19" s="381"/>
      <c r="G19" s="217"/>
      <c r="H19" s="378" t="s">
        <v>352</v>
      </c>
      <c r="I19" s="379">
        <f>BYPL!K176</f>
        <v>3.627231971099999</v>
      </c>
      <c r="J19" s="251"/>
      <c r="K19" s="251"/>
      <c r="L19" s="251"/>
      <c r="M19" s="378" t="s">
        <v>352</v>
      </c>
      <c r="N19" s="379">
        <f>BYPL!P176</f>
        <v>5.366182680733333</v>
      </c>
      <c r="O19" s="251"/>
      <c r="P19" s="251"/>
      <c r="Q19" s="265"/>
      <c r="R19" s="18"/>
    </row>
    <row r="20" spans="1:18" ht="26.25">
      <c r="A20" s="382"/>
      <c r="B20" s="383"/>
      <c r="C20" s="384"/>
      <c r="D20" s="384"/>
      <c r="E20" s="381"/>
      <c r="F20" s="381"/>
      <c r="G20" s="217"/>
      <c r="H20" s="378"/>
      <c r="I20" s="379"/>
      <c r="J20" s="251"/>
      <c r="K20" s="251"/>
      <c r="L20" s="251"/>
      <c r="M20" s="378"/>
      <c r="N20" s="379"/>
      <c r="O20" s="251"/>
      <c r="P20" s="251"/>
      <c r="Q20" s="265"/>
      <c r="R20" s="18"/>
    </row>
    <row r="21" spans="1:18" ht="26.25">
      <c r="A21" s="382"/>
      <c r="B21" s="385"/>
      <c r="C21" s="385"/>
      <c r="D21" s="385"/>
      <c r="E21" s="273"/>
      <c r="F21" s="273"/>
      <c r="G21" s="108"/>
      <c r="H21" s="378"/>
      <c r="I21" s="379"/>
      <c r="J21" s="251"/>
      <c r="K21" s="251"/>
      <c r="L21" s="251"/>
      <c r="M21" s="378"/>
      <c r="N21" s="379"/>
      <c r="O21" s="251"/>
      <c r="P21" s="251"/>
      <c r="Q21" s="265"/>
      <c r="R21" s="18"/>
    </row>
    <row r="22" spans="1:18" ht="26.25">
      <c r="A22" s="382">
        <v>4</v>
      </c>
      <c r="B22" s="383" t="s">
        <v>323</v>
      </c>
      <c r="C22" s="385"/>
      <c r="D22" s="385"/>
      <c r="E22" s="273"/>
      <c r="F22" s="273"/>
      <c r="G22" s="217"/>
      <c r="H22" s="378" t="s">
        <v>352</v>
      </c>
      <c r="I22" s="379">
        <f>NDMC!K86</f>
        <v>7.81261355495</v>
      </c>
      <c r="J22" s="251"/>
      <c r="K22" s="251"/>
      <c r="L22" s="251"/>
      <c r="M22" s="378" t="s">
        <v>352</v>
      </c>
      <c r="N22" s="379">
        <f>NDMC!P86</f>
        <v>1.4924003333</v>
      </c>
      <c r="O22" s="251"/>
      <c r="P22" s="251"/>
      <c r="Q22" s="265"/>
      <c r="R22" s="18"/>
    </row>
    <row r="23" spans="1:18" ht="26.25">
      <c r="A23" s="382"/>
      <c r="B23" s="383"/>
      <c r="C23" s="385"/>
      <c r="D23" s="385"/>
      <c r="E23" s="273"/>
      <c r="F23" s="273"/>
      <c r="G23" s="217"/>
      <c r="H23" s="378"/>
      <c r="I23" s="379"/>
      <c r="J23" s="251"/>
      <c r="K23" s="251"/>
      <c r="L23" s="251"/>
      <c r="M23" s="378"/>
      <c r="N23" s="379"/>
      <c r="O23" s="251"/>
      <c r="P23" s="251"/>
      <c r="Q23" s="265"/>
      <c r="R23" s="18"/>
    </row>
    <row r="24" spans="1:18" ht="26.25">
      <c r="A24" s="382"/>
      <c r="B24" s="385"/>
      <c r="C24" s="385"/>
      <c r="D24" s="385"/>
      <c r="E24" s="273"/>
      <c r="F24" s="273"/>
      <c r="G24" s="108"/>
      <c r="H24" s="378"/>
      <c r="I24" s="379"/>
      <c r="J24" s="251"/>
      <c r="K24" s="251"/>
      <c r="L24" s="251"/>
      <c r="M24" s="378"/>
      <c r="N24" s="379"/>
      <c r="O24" s="251"/>
      <c r="P24" s="251"/>
      <c r="Q24" s="265"/>
      <c r="R24" s="18"/>
    </row>
    <row r="25" spans="1:18" ht="26.25">
      <c r="A25" s="382">
        <v>5</v>
      </c>
      <c r="B25" s="383" t="s">
        <v>324</v>
      </c>
      <c r="C25" s="385"/>
      <c r="D25" s="385"/>
      <c r="E25" s="273"/>
      <c r="F25" s="273"/>
      <c r="G25" s="217"/>
      <c r="H25" s="378" t="s">
        <v>352</v>
      </c>
      <c r="I25" s="379">
        <f>MES!K59</f>
        <v>0.09994241745000002</v>
      </c>
      <c r="J25" s="251"/>
      <c r="K25" s="251"/>
      <c r="L25" s="251"/>
      <c r="M25" s="378" t="s">
        <v>352</v>
      </c>
      <c r="N25" s="379">
        <f>MES!P59</f>
        <v>1.9929294982999997</v>
      </c>
      <c r="O25" s="251"/>
      <c r="P25" s="251"/>
      <c r="Q25" s="265"/>
      <c r="R25" s="18"/>
    </row>
    <row r="26" spans="1:18" ht="20.25">
      <c r="A26" s="214"/>
      <c r="B26" s="18"/>
      <c r="C26" s="18"/>
      <c r="D26" s="18"/>
      <c r="E26" s="18"/>
      <c r="F26" s="18"/>
      <c r="G26" s="18"/>
      <c r="H26" s="216"/>
      <c r="I26" s="380"/>
      <c r="J26" s="249"/>
      <c r="K26" s="249"/>
      <c r="L26" s="249"/>
      <c r="M26" s="249"/>
      <c r="N26" s="249"/>
      <c r="O26" s="249"/>
      <c r="P26" s="249"/>
      <c r="Q26" s="265"/>
      <c r="R26" s="18"/>
    </row>
    <row r="27" spans="1:18" ht="18">
      <c r="A27" s="210"/>
      <c r="B27" s="188"/>
      <c r="C27" s="219"/>
      <c r="D27" s="219"/>
      <c r="E27" s="219"/>
      <c r="F27" s="219"/>
      <c r="G27" s="220"/>
      <c r="H27" s="216"/>
      <c r="I27" s="18"/>
      <c r="J27" s="18"/>
      <c r="K27" s="18"/>
      <c r="L27" s="18"/>
      <c r="M27" s="18"/>
      <c r="N27" s="18"/>
      <c r="O27" s="18"/>
      <c r="P27" s="18"/>
      <c r="Q27" s="265"/>
      <c r="R27" s="18"/>
    </row>
    <row r="28" spans="1:18" ht="15">
      <c r="A28" s="214"/>
      <c r="B28" s="18"/>
      <c r="C28" s="18"/>
      <c r="D28" s="18"/>
      <c r="E28" s="18"/>
      <c r="F28" s="18"/>
      <c r="G28" s="18"/>
      <c r="H28" s="216"/>
      <c r="I28" s="18"/>
      <c r="J28" s="18"/>
      <c r="K28" s="18"/>
      <c r="L28" s="18"/>
      <c r="M28" s="18"/>
      <c r="N28" s="18"/>
      <c r="O28" s="18"/>
      <c r="P28" s="18"/>
      <c r="Q28" s="265"/>
      <c r="R28" s="18"/>
    </row>
    <row r="29" spans="1:18" ht="54" customHeight="1" thickBot="1">
      <c r="A29" s="376" t="s">
        <v>325</v>
      </c>
      <c r="B29" s="254"/>
      <c r="C29" s="254"/>
      <c r="D29" s="254"/>
      <c r="E29" s="254"/>
      <c r="F29" s="254"/>
      <c r="G29" s="254"/>
      <c r="H29" s="255"/>
      <c r="I29" s="255"/>
      <c r="J29" s="255"/>
      <c r="K29" s="255"/>
      <c r="L29" s="255"/>
      <c r="M29" s="255"/>
      <c r="N29" s="255"/>
      <c r="O29" s="255"/>
      <c r="P29" s="255"/>
      <c r="Q29" s="266"/>
      <c r="R29" s="18"/>
    </row>
    <row r="30" spans="1:9" ht="13.5" thickTop="1">
      <c r="A30" s="207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9" t="s">
        <v>351</v>
      </c>
      <c r="B33" s="18"/>
      <c r="C33" s="18"/>
      <c r="D33" s="18"/>
      <c r="E33" s="375"/>
      <c r="F33" s="375"/>
      <c r="G33" s="18"/>
      <c r="H33" s="18"/>
      <c r="I33" s="18"/>
    </row>
    <row r="34" spans="1:9" ht="15">
      <c r="A34" s="243"/>
      <c r="B34" s="243"/>
      <c r="C34" s="243"/>
      <c r="D34" s="243"/>
      <c r="E34" s="375"/>
      <c r="F34" s="375"/>
      <c r="G34" s="18"/>
      <c r="H34" s="18"/>
      <c r="I34" s="18"/>
    </row>
    <row r="35" spans="1:9" s="375" customFormat="1" ht="15" customHeight="1">
      <c r="A35" s="387" t="s">
        <v>359</v>
      </c>
      <c r="E35"/>
      <c r="F35"/>
      <c r="G35" s="243"/>
      <c r="H35" s="243"/>
      <c r="I35" s="243"/>
    </row>
    <row r="36" spans="1:9" s="375" customFormat="1" ht="15" customHeight="1">
      <c r="A36" s="387"/>
      <c r="E36"/>
      <c r="F36"/>
      <c r="H36" s="243"/>
      <c r="I36" s="243"/>
    </row>
    <row r="37" spans="1:9" s="375" customFormat="1" ht="15" customHeight="1">
      <c r="A37" s="387" t="s">
        <v>360</v>
      </c>
      <c r="E37"/>
      <c r="F37"/>
      <c r="I37" s="243"/>
    </row>
    <row r="38" spans="1:9" s="375" customFormat="1" ht="15" customHeight="1">
      <c r="A38" s="386"/>
      <c r="E38"/>
      <c r="F38"/>
      <c r="I38" s="243"/>
    </row>
    <row r="39" spans="1:9" s="375" customFormat="1" ht="15" customHeight="1">
      <c r="A39" s="387"/>
      <c r="E39"/>
      <c r="F39"/>
      <c r="I39" s="243"/>
    </row>
    <row r="40" spans="1:6" s="375" customFormat="1" ht="15" customHeight="1">
      <c r="A40" s="387"/>
      <c r="B40" s="374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H12" sqref="H12"/>
    </sheetView>
  </sheetViews>
  <sheetFormatPr defaultColWidth="9.140625" defaultRowHeight="12.75"/>
  <cols>
    <col min="1" max="1" width="6.8515625" style="465" customWidth="1"/>
    <col min="2" max="2" width="12.00390625" style="465" customWidth="1"/>
    <col min="3" max="3" width="9.8515625" style="465" bestFit="1" customWidth="1"/>
    <col min="4" max="5" width="9.140625" style="465" customWidth="1"/>
    <col min="6" max="6" width="9.28125" style="465" bestFit="1" customWidth="1"/>
    <col min="7" max="7" width="13.00390625" style="465" customWidth="1"/>
    <col min="8" max="8" width="12.140625" style="465" customWidth="1"/>
    <col min="9" max="9" width="9.28125" style="465" bestFit="1" customWidth="1"/>
    <col min="10" max="10" width="10.57421875" style="465" bestFit="1" customWidth="1"/>
    <col min="11" max="11" width="10.00390625" style="465" customWidth="1"/>
    <col min="12" max="13" width="11.8515625" style="465" customWidth="1"/>
    <col min="14" max="14" width="9.28125" style="465" bestFit="1" customWidth="1"/>
    <col min="15" max="15" width="10.57421875" style="465" bestFit="1" customWidth="1"/>
    <col min="16" max="16" width="12.7109375" style="465" customWidth="1"/>
    <col min="17" max="17" width="12.28125" style="465" customWidth="1"/>
    <col min="18" max="16384" width="9.140625" style="465" customWidth="1"/>
  </cols>
  <sheetData>
    <row r="1" spans="1:16" ht="24" thickBot="1">
      <c r="A1" s="3"/>
      <c r="G1" s="522"/>
      <c r="H1" s="522"/>
      <c r="I1" s="48" t="s">
        <v>396</v>
      </c>
      <c r="J1" s="522"/>
      <c r="K1" s="522"/>
      <c r="L1" s="522"/>
      <c r="M1" s="522"/>
      <c r="N1" s="48" t="s">
        <v>397</v>
      </c>
      <c r="O1" s="522"/>
      <c r="P1" s="522"/>
    </row>
    <row r="2" spans="1:17" ht="39.75" thickBot="1" thickTop="1">
      <c r="A2" s="551" t="s">
        <v>8</v>
      </c>
      <c r="B2" s="552" t="s">
        <v>9</v>
      </c>
      <c r="C2" s="553" t="s">
        <v>1</v>
      </c>
      <c r="D2" s="553" t="s">
        <v>2</v>
      </c>
      <c r="E2" s="553" t="s">
        <v>3</v>
      </c>
      <c r="F2" s="553" t="s">
        <v>10</v>
      </c>
      <c r="G2" s="551" t="str">
        <f>NDPL!G5</f>
        <v>FINAL READING 01/05/2017</v>
      </c>
      <c r="H2" s="553" t="str">
        <f>NDPL!H5</f>
        <v>INTIAL READING 01/04/2017</v>
      </c>
      <c r="I2" s="553" t="s">
        <v>4</v>
      </c>
      <c r="J2" s="553" t="s">
        <v>5</v>
      </c>
      <c r="K2" s="553" t="s">
        <v>6</v>
      </c>
      <c r="L2" s="551" t="str">
        <f>NDPL!G5</f>
        <v>FINAL READING 01/05/2017</v>
      </c>
      <c r="M2" s="553" t="str">
        <f>NDPL!H5</f>
        <v>INTIAL READING 01/04/2017</v>
      </c>
      <c r="N2" s="553" t="s">
        <v>4</v>
      </c>
      <c r="O2" s="553" t="s">
        <v>5</v>
      </c>
      <c r="P2" s="579" t="s">
        <v>6</v>
      </c>
      <c r="Q2" s="739"/>
    </row>
    <row r="3" ht="14.25" thickBot="1" thickTop="1"/>
    <row r="4" spans="1:17" ht="13.5" thickTop="1">
      <c r="A4" s="478"/>
      <c r="B4" s="257" t="s">
        <v>340</v>
      </c>
      <c r="C4" s="477"/>
      <c r="D4" s="477"/>
      <c r="E4" s="477"/>
      <c r="F4" s="640"/>
      <c r="G4" s="478"/>
      <c r="H4" s="477"/>
      <c r="I4" s="477"/>
      <c r="J4" s="477"/>
      <c r="K4" s="640"/>
      <c r="L4" s="478"/>
      <c r="M4" s="477"/>
      <c r="N4" s="477"/>
      <c r="O4" s="477"/>
      <c r="P4" s="640"/>
      <c r="Q4" s="586"/>
    </row>
    <row r="5" spans="1:17" ht="12.75">
      <c r="A5" s="740"/>
      <c r="B5" s="129" t="s">
        <v>344</v>
      </c>
      <c r="C5" s="130" t="s">
        <v>277</v>
      </c>
      <c r="D5" s="522"/>
      <c r="E5" s="522"/>
      <c r="F5" s="733"/>
      <c r="G5" s="740"/>
      <c r="H5" s="522"/>
      <c r="I5" s="522"/>
      <c r="J5" s="522"/>
      <c r="K5" s="733"/>
      <c r="L5" s="740"/>
      <c r="M5" s="522"/>
      <c r="N5" s="522"/>
      <c r="O5" s="522"/>
      <c r="P5" s="733"/>
      <c r="Q5" s="469"/>
    </row>
    <row r="6" spans="1:17" ht="15">
      <c r="A6" s="521">
        <v>1</v>
      </c>
      <c r="B6" s="522" t="s">
        <v>341</v>
      </c>
      <c r="C6" s="523">
        <v>5100238</v>
      </c>
      <c r="D6" s="127" t="s">
        <v>12</v>
      </c>
      <c r="E6" s="127" t="s">
        <v>279</v>
      </c>
      <c r="F6" s="524">
        <v>750</v>
      </c>
      <c r="G6" s="341">
        <v>7644</v>
      </c>
      <c r="H6" s="277">
        <v>5805</v>
      </c>
      <c r="I6" s="401">
        <f>G6-H6</f>
        <v>1839</v>
      </c>
      <c r="J6" s="401">
        <f>$F6*I6</f>
        <v>1379250</v>
      </c>
      <c r="K6" s="500">
        <f>J6/1000000</f>
        <v>1.37925</v>
      </c>
      <c r="L6" s="341">
        <v>0</v>
      </c>
      <c r="M6" s="277">
        <v>0</v>
      </c>
      <c r="N6" s="401">
        <f>L6-M6</f>
        <v>0</v>
      </c>
      <c r="O6" s="401">
        <f>$F6*N6</f>
        <v>0</v>
      </c>
      <c r="P6" s="500">
        <f>O6/1000000</f>
        <v>0</v>
      </c>
      <c r="Q6" s="481" t="s">
        <v>445</v>
      </c>
    </row>
    <row r="7" spans="1:17" ht="15">
      <c r="A7" s="521">
        <v>2</v>
      </c>
      <c r="B7" s="522" t="s">
        <v>342</v>
      </c>
      <c r="C7" s="523">
        <v>5128477</v>
      </c>
      <c r="D7" s="127" t="s">
        <v>12</v>
      </c>
      <c r="E7" s="127" t="s">
        <v>279</v>
      </c>
      <c r="F7" s="524">
        <v>1500</v>
      </c>
      <c r="G7" s="341">
        <v>994935</v>
      </c>
      <c r="H7" s="342">
        <v>994325</v>
      </c>
      <c r="I7" s="401">
        <f>G7-H7</f>
        <v>610</v>
      </c>
      <c r="J7" s="401">
        <f>$F7*I7</f>
        <v>915000</v>
      </c>
      <c r="K7" s="500">
        <f>J7/1000000</f>
        <v>0.915</v>
      </c>
      <c r="L7" s="341">
        <v>991970</v>
      </c>
      <c r="M7" s="342">
        <v>991971</v>
      </c>
      <c r="N7" s="401">
        <f>L7-M7</f>
        <v>-1</v>
      </c>
      <c r="O7" s="401">
        <f>$F7*N7</f>
        <v>-1500</v>
      </c>
      <c r="P7" s="500">
        <f>O7/1000000</f>
        <v>-0.0015</v>
      </c>
      <c r="Q7" s="469"/>
    </row>
    <row r="8" spans="1:17" s="572" customFormat="1" ht="15">
      <c r="A8" s="563">
        <v>3</v>
      </c>
      <c r="B8" s="564" t="s">
        <v>343</v>
      </c>
      <c r="C8" s="565">
        <v>4864840</v>
      </c>
      <c r="D8" s="566" t="s">
        <v>12</v>
      </c>
      <c r="E8" s="566" t="s">
        <v>279</v>
      </c>
      <c r="F8" s="567">
        <v>750</v>
      </c>
      <c r="G8" s="568">
        <v>860094</v>
      </c>
      <c r="H8" s="342">
        <v>864707</v>
      </c>
      <c r="I8" s="569">
        <f>G8-H8</f>
        <v>-4613</v>
      </c>
      <c r="J8" s="569">
        <f>$F8*I8</f>
        <v>-3459750</v>
      </c>
      <c r="K8" s="570">
        <f>J8/1000000</f>
        <v>-3.45975</v>
      </c>
      <c r="L8" s="568">
        <v>998643</v>
      </c>
      <c r="M8" s="342">
        <v>998643</v>
      </c>
      <c r="N8" s="569">
        <f>L8-M8</f>
        <v>0</v>
      </c>
      <c r="O8" s="569">
        <f>$F8*N8</f>
        <v>0</v>
      </c>
      <c r="P8" s="570">
        <f>O8/1000000</f>
        <v>0</v>
      </c>
      <c r="Q8" s="571"/>
    </row>
    <row r="9" spans="1:17" ht="12.75">
      <c r="A9" s="521"/>
      <c r="B9" s="522"/>
      <c r="C9" s="523"/>
      <c r="D9" s="522"/>
      <c r="E9" s="522"/>
      <c r="F9" s="524"/>
      <c r="G9" s="521"/>
      <c r="H9" s="523"/>
      <c r="I9" s="522"/>
      <c r="J9" s="522"/>
      <c r="K9" s="733"/>
      <c r="L9" s="521"/>
      <c r="M9" s="523"/>
      <c r="N9" s="522"/>
      <c r="O9" s="522"/>
      <c r="P9" s="733"/>
      <c r="Q9" s="469"/>
    </row>
    <row r="10" spans="1:17" ht="12.75">
      <c r="A10" s="740"/>
      <c r="B10" s="522"/>
      <c r="C10" s="522"/>
      <c r="D10" s="522"/>
      <c r="E10" s="522"/>
      <c r="F10" s="733"/>
      <c r="G10" s="521"/>
      <c r="H10" s="523"/>
      <c r="I10" s="522"/>
      <c r="J10" s="522"/>
      <c r="K10" s="733"/>
      <c r="L10" s="521"/>
      <c r="M10" s="523"/>
      <c r="N10" s="522"/>
      <c r="O10" s="522"/>
      <c r="P10" s="733"/>
      <c r="Q10" s="469"/>
    </row>
    <row r="11" spans="1:17" ht="12.75">
      <c r="A11" s="740"/>
      <c r="B11" s="522"/>
      <c r="C11" s="522"/>
      <c r="D11" s="522"/>
      <c r="E11" s="522"/>
      <c r="F11" s="733"/>
      <c r="G11" s="521"/>
      <c r="H11" s="523"/>
      <c r="I11" s="522"/>
      <c r="J11" s="522"/>
      <c r="K11" s="733"/>
      <c r="L11" s="521"/>
      <c r="M11" s="523"/>
      <c r="N11" s="522"/>
      <c r="O11" s="522"/>
      <c r="P11" s="733"/>
      <c r="Q11" s="469"/>
    </row>
    <row r="12" spans="1:17" ht="12.75">
      <c r="A12" s="740"/>
      <c r="B12" s="522"/>
      <c r="C12" s="522"/>
      <c r="D12" s="522"/>
      <c r="E12" s="522"/>
      <c r="F12" s="733"/>
      <c r="G12" s="521"/>
      <c r="H12" s="523"/>
      <c r="I12" s="130" t="s">
        <v>317</v>
      </c>
      <c r="J12" s="522"/>
      <c r="K12" s="581">
        <f>SUM(K6:K8)</f>
        <v>-1.1655000000000002</v>
      </c>
      <c r="L12" s="521"/>
      <c r="M12" s="523"/>
      <c r="N12" s="130" t="s">
        <v>317</v>
      </c>
      <c r="O12" s="522"/>
      <c r="P12" s="581">
        <f>SUM(P6:P8)</f>
        <v>-0.0015</v>
      </c>
      <c r="Q12" s="469"/>
    </row>
    <row r="13" spans="1:17" ht="12.75">
      <c r="A13" s="740"/>
      <c r="B13" s="522"/>
      <c r="C13" s="522"/>
      <c r="D13" s="522"/>
      <c r="E13" s="522"/>
      <c r="F13" s="733"/>
      <c r="G13" s="521"/>
      <c r="H13" s="523"/>
      <c r="I13" s="310"/>
      <c r="J13" s="522"/>
      <c r="K13" s="197"/>
      <c r="L13" s="521"/>
      <c r="M13" s="523"/>
      <c r="N13" s="310"/>
      <c r="O13" s="522"/>
      <c r="P13" s="197"/>
      <c r="Q13" s="469"/>
    </row>
    <row r="14" spans="1:17" ht="12.75">
      <c r="A14" s="740"/>
      <c r="B14" s="522"/>
      <c r="C14" s="522"/>
      <c r="D14" s="522"/>
      <c r="E14" s="522"/>
      <c r="F14" s="733"/>
      <c r="G14" s="521"/>
      <c r="H14" s="523"/>
      <c r="I14" s="522"/>
      <c r="J14" s="522"/>
      <c r="K14" s="733"/>
      <c r="L14" s="521"/>
      <c r="M14" s="523"/>
      <c r="N14" s="522"/>
      <c r="O14" s="522"/>
      <c r="P14" s="733"/>
      <c r="Q14" s="469"/>
    </row>
    <row r="15" spans="1:17" ht="12.75">
      <c r="A15" s="740"/>
      <c r="B15" s="123" t="s">
        <v>153</v>
      </c>
      <c r="C15" s="522"/>
      <c r="D15" s="522"/>
      <c r="E15" s="522"/>
      <c r="F15" s="733"/>
      <c r="G15" s="521"/>
      <c r="H15" s="523"/>
      <c r="I15" s="522"/>
      <c r="J15" s="522"/>
      <c r="K15" s="733"/>
      <c r="L15" s="521"/>
      <c r="M15" s="523"/>
      <c r="N15" s="522"/>
      <c r="O15" s="522"/>
      <c r="P15" s="733"/>
      <c r="Q15" s="469"/>
    </row>
    <row r="16" spans="1:17" ht="12.75">
      <c r="A16" s="741"/>
      <c r="B16" s="123" t="s">
        <v>276</v>
      </c>
      <c r="C16" s="114" t="s">
        <v>277</v>
      </c>
      <c r="D16" s="114"/>
      <c r="E16" s="115"/>
      <c r="F16" s="116"/>
      <c r="G16" s="117"/>
      <c r="H16" s="523"/>
      <c r="I16" s="522"/>
      <c r="J16" s="522"/>
      <c r="K16" s="733"/>
      <c r="L16" s="521"/>
      <c r="M16" s="523"/>
      <c r="N16" s="522"/>
      <c r="O16" s="522"/>
      <c r="P16" s="733"/>
      <c r="Q16" s="469"/>
    </row>
    <row r="17" spans="1:17" ht="15">
      <c r="A17" s="117">
        <v>1</v>
      </c>
      <c r="B17" s="118" t="s">
        <v>278</v>
      </c>
      <c r="C17" s="119">
        <v>5100232</v>
      </c>
      <c r="D17" s="120" t="s">
        <v>12</v>
      </c>
      <c r="E17" s="120" t="s">
        <v>279</v>
      </c>
      <c r="F17" s="121">
        <v>5000</v>
      </c>
      <c r="G17" s="341">
        <v>999850</v>
      </c>
      <c r="H17" s="277">
        <v>999595</v>
      </c>
      <c r="I17" s="401">
        <f>G17-H17</f>
        <v>255</v>
      </c>
      <c r="J17" s="401">
        <f>$F17*I17</f>
        <v>1275000</v>
      </c>
      <c r="K17" s="500">
        <f>J17/1000000</f>
        <v>1.275</v>
      </c>
      <c r="L17" s="341">
        <v>9316</v>
      </c>
      <c r="M17" s="277">
        <v>9269</v>
      </c>
      <c r="N17" s="401">
        <f>L17-M17</f>
        <v>47</v>
      </c>
      <c r="O17" s="401">
        <f>$F17*N17</f>
        <v>235000</v>
      </c>
      <c r="P17" s="500">
        <f>O17/1000000</f>
        <v>0.235</v>
      </c>
      <c r="Q17" s="469"/>
    </row>
    <row r="18" spans="1:17" ht="15">
      <c r="A18" s="117">
        <v>2</v>
      </c>
      <c r="B18" s="126" t="s">
        <v>280</v>
      </c>
      <c r="C18" s="119">
        <v>4864938</v>
      </c>
      <c r="D18" s="120" t="s">
        <v>12</v>
      </c>
      <c r="E18" s="120" t="s">
        <v>279</v>
      </c>
      <c r="F18" s="121">
        <v>1000</v>
      </c>
      <c r="G18" s="341">
        <v>999964</v>
      </c>
      <c r="H18" s="342">
        <v>999964</v>
      </c>
      <c r="I18" s="401">
        <f>G18-H18</f>
        <v>0</v>
      </c>
      <c r="J18" s="401">
        <f>$F18*I18</f>
        <v>0</v>
      </c>
      <c r="K18" s="500">
        <f>J18/1000000</f>
        <v>0</v>
      </c>
      <c r="L18" s="341">
        <v>953247</v>
      </c>
      <c r="M18" s="342">
        <v>954821</v>
      </c>
      <c r="N18" s="401">
        <f>L18-M18</f>
        <v>-1574</v>
      </c>
      <c r="O18" s="401">
        <f>$F18*N18</f>
        <v>-1574000</v>
      </c>
      <c r="P18" s="500">
        <f>O18/1000000</f>
        <v>-1.574</v>
      </c>
      <c r="Q18" s="481"/>
    </row>
    <row r="19" spans="1:17" ht="15">
      <c r="A19" s="117">
        <v>3</v>
      </c>
      <c r="B19" s="118" t="s">
        <v>281</v>
      </c>
      <c r="C19" s="119">
        <v>4864947</v>
      </c>
      <c r="D19" s="120" t="s">
        <v>12</v>
      </c>
      <c r="E19" s="120" t="s">
        <v>279</v>
      </c>
      <c r="F19" s="121">
        <v>1000</v>
      </c>
      <c r="G19" s="341">
        <v>973463</v>
      </c>
      <c r="H19" s="342">
        <v>973489</v>
      </c>
      <c r="I19" s="401">
        <f>G19-H19</f>
        <v>-26</v>
      </c>
      <c r="J19" s="401">
        <f>$F19*I19</f>
        <v>-26000</v>
      </c>
      <c r="K19" s="500">
        <f>J19/1000000</f>
        <v>-0.026</v>
      </c>
      <c r="L19" s="341">
        <v>997562</v>
      </c>
      <c r="M19" s="342">
        <v>996291</v>
      </c>
      <c r="N19" s="401">
        <f>L19-M19</f>
        <v>1271</v>
      </c>
      <c r="O19" s="401">
        <f>$F19*N19</f>
        <v>1271000</v>
      </c>
      <c r="P19" s="500">
        <f>O19/1000000</f>
        <v>1.271</v>
      </c>
      <c r="Q19" s="753"/>
    </row>
    <row r="20" spans="1:17" ht="12.75">
      <c r="A20" s="117"/>
      <c r="B20" s="118"/>
      <c r="C20" s="119"/>
      <c r="D20" s="120"/>
      <c r="E20" s="120"/>
      <c r="F20" s="122"/>
      <c r="G20" s="131"/>
      <c r="H20" s="522"/>
      <c r="I20" s="401"/>
      <c r="J20" s="401"/>
      <c r="K20" s="500"/>
      <c r="L20" s="662"/>
      <c r="M20" s="661"/>
      <c r="N20" s="401"/>
      <c r="O20" s="401"/>
      <c r="P20" s="500"/>
      <c r="Q20" s="469"/>
    </row>
    <row r="21" spans="1:17" ht="12.75">
      <c r="A21" s="740"/>
      <c r="B21" s="522"/>
      <c r="C21" s="522"/>
      <c r="D21" s="522"/>
      <c r="E21" s="522"/>
      <c r="F21" s="733"/>
      <c r="G21" s="740"/>
      <c r="H21" s="522"/>
      <c r="I21" s="522"/>
      <c r="J21" s="522"/>
      <c r="K21" s="733"/>
      <c r="L21" s="740"/>
      <c r="M21" s="522"/>
      <c r="N21" s="522"/>
      <c r="O21" s="522"/>
      <c r="P21" s="733"/>
      <c r="Q21" s="469"/>
    </row>
    <row r="22" spans="1:17" ht="12.75">
      <c r="A22" s="740"/>
      <c r="B22" s="522"/>
      <c r="C22" s="522"/>
      <c r="D22" s="522"/>
      <c r="E22" s="522"/>
      <c r="F22" s="733"/>
      <c r="G22" s="740"/>
      <c r="H22" s="522"/>
      <c r="I22" s="522"/>
      <c r="J22" s="522"/>
      <c r="K22" s="733"/>
      <c r="L22" s="740"/>
      <c r="M22" s="522"/>
      <c r="N22" s="522"/>
      <c r="O22" s="522"/>
      <c r="P22" s="733"/>
      <c r="Q22" s="469"/>
    </row>
    <row r="23" spans="1:17" ht="12.75">
      <c r="A23" s="740"/>
      <c r="B23" s="522"/>
      <c r="C23" s="522"/>
      <c r="D23" s="522"/>
      <c r="E23" s="522"/>
      <c r="F23" s="733"/>
      <c r="G23" s="740"/>
      <c r="H23" s="522"/>
      <c r="I23" s="130" t="s">
        <v>317</v>
      </c>
      <c r="J23" s="522"/>
      <c r="K23" s="581">
        <f>SUM(K17:K19)</f>
        <v>1.2489999999999999</v>
      </c>
      <c r="L23" s="740"/>
      <c r="M23" s="522"/>
      <c r="N23" s="130" t="s">
        <v>317</v>
      </c>
      <c r="O23" s="522"/>
      <c r="P23" s="581">
        <f>SUM(P17:P19)</f>
        <v>-0.06800000000000006</v>
      </c>
      <c r="Q23" s="469"/>
    </row>
    <row r="24" spans="1:17" ht="13.5" thickBot="1">
      <c r="A24" s="641"/>
      <c r="B24" s="525"/>
      <c r="C24" s="525"/>
      <c r="D24" s="525"/>
      <c r="E24" s="525"/>
      <c r="F24" s="644"/>
      <c r="G24" s="641"/>
      <c r="H24" s="525"/>
      <c r="I24" s="525"/>
      <c r="J24" s="525"/>
      <c r="K24" s="644"/>
      <c r="L24" s="641"/>
      <c r="M24" s="525"/>
      <c r="N24" s="525"/>
      <c r="O24" s="525"/>
      <c r="P24" s="644"/>
      <c r="Q24" s="598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2014-05-22T05:02:47Z</cp:lastPrinted>
  <dcterms:created xsi:type="dcterms:W3CDTF">1996-10-14T23:33:28Z</dcterms:created>
  <dcterms:modified xsi:type="dcterms:W3CDTF">2017-05-30T07:17:29Z</dcterms:modified>
  <cp:category/>
  <cp:version/>
  <cp:contentType/>
  <cp:contentStatus/>
</cp:coreProperties>
</file>